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15" tabRatio="797" activeTab="0"/>
  </bookViews>
  <sheets>
    <sheet name="結果" sheetId="1" r:id="rId1"/>
    <sheet name="提出" sheetId="2" r:id="rId2"/>
  </sheets>
  <definedNames>
    <definedName name="_xlnm.Print_Area" localSheetId="0">'結果'!$A$1:$BA$238</definedName>
    <definedName name="_xlnm.Print_Area" localSheetId="1">'提出'!$A$1:$I$40</definedName>
  </definedNames>
  <calcPr fullCalcOnLoad="1"/>
</workbook>
</file>

<file path=xl/sharedStrings.xml><?xml version="1.0" encoding="utf-8"?>
<sst xmlns="http://schemas.openxmlformats.org/spreadsheetml/2006/main" count="772" uniqueCount="330">
  <si>
    <t>B2</t>
  </si>
  <si>
    <t>順位</t>
  </si>
  <si>
    <t>(勝敗)</t>
  </si>
  <si>
    <t>勝敗</t>
  </si>
  <si>
    <t>得失ｾｯﾄ</t>
  </si>
  <si>
    <t>得失点</t>
  </si>
  <si>
    <t>勝</t>
  </si>
  <si>
    <t>敗</t>
  </si>
  <si>
    <t>失</t>
  </si>
  <si>
    <t>差</t>
  </si>
  <si>
    <t>勝</t>
  </si>
  <si>
    <t>得</t>
  </si>
  <si>
    <t>土居ｸﾗﾌﾞ</t>
  </si>
  <si>
    <t>A1</t>
  </si>
  <si>
    <t>山川政人</t>
  </si>
  <si>
    <t>男子２部優勝</t>
  </si>
  <si>
    <t>男子２部準優勝</t>
  </si>
  <si>
    <t>B1</t>
  </si>
  <si>
    <t>川之江ｸﾗﾌﾞ</t>
  </si>
  <si>
    <t>男子３部</t>
  </si>
  <si>
    <t>尾崎謙二</t>
  </si>
  <si>
    <t>土居高校</t>
  </si>
  <si>
    <t>TEAM BLOWIN</t>
  </si>
  <si>
    <t>男子３部優勝</t>
  </si>
  <si>
    <t>男子３部準優勝</t>
  </si>
  <si>
    <t>男子５部優勝</t>
  </si>
  <si>
    <t>男子５部準優勝</t>
  </si>
  <si>
    <t>ﾊﾐﾝｸﾞﾊﾞｰﾄﾞ</t>
  </si>
  <si>
    <t>A2</t>
  </si>
  <si>
    <t>　市民スポーツ祭</t>
  </si>
  <si>
    <t>バドミントン</t>
  </si>
  <si>
    <t>　結　果　表</t>
  </si>
  <si>
    <t xml:space="preserve">   ☆お手数ですが正確に記入してください。</t>
  </si>
  <si>
    <t xml:space="preserve">   　（組合せ表も、できれば添付してください。）</t>
  </si>
  <si>
    <t>男　　子　　の　　部</t>
  </si>
  <si>
    <t>女　　子　　の　　部</t>
  </si>
  <si>
    <t>順　　位</t>
  </si>
  <si>
    <t>優　　勝</t>
  </si>
  <si>
    <t>準　優　勝</t>
  </si>
  <si>
    <t>第　３　位</t>
  </si>
  <si>
    <t>一般２部</t>
  </si>
  <si>
    <t>一般３部</t>
  </si>
  <si>
    <t>一般４部</t>
  </si>
  <si>
    <t>一般５部</t>
  </si>
  <si>
    <t>初心者の部</t>
  </si>
  <si>
    <t>備考欄
このチーム数でシャトルは丁度でした。</t>
  </si>
  <si>
    <t>女子初心者</t>
  </si>
  <si>
    <t>酒商ながはら</t>
  </si>
  <si>
    <t>長原芽美</t>
  </si>
  <si>
    <t>男子４部優勝</t>
  </si>
  <si>
    <t>男子４部準優勝</t>
  </si>
  <si>
    <t>2</t>
  </si>
  <si>
    <t>4</t>
  </si>
  <si>
    <t>6</t>
  </si>
  <si>
    <t>5</t>
  </si>
  <si>
    <t>3</t>
  </si>
  <si>
    <t>近藤康太</t>
  </si>
  <si>
    <t>松山大学</t>
  </si>
  <si>
    <t>苅田孝之</t>
  </si>
  <si>
    <t>花金ｸﾗﾌﾞ</t>
  </si>
  <si>
    <t>中村洋一</t>
  </si>
  <si>
    <t>YONDEN</t>
  </si>
  <si>
    <t>前田智朗</t>
  </si>
  <si>
    <t>関川ｸﾗﾌﾞ</t>
  </si>
  <si>
    <t>参鍋太郎</t>
  </si>
  <si>
    <t>宮﨑佑太</t>
  </si>
  <si>
    <t>女子２部</t>
  </si>
  <si>
    <t>女子２部優勝</t>
  </si>
  <si>
    <t>女子２部準優勝</t>
  </si>
  <si>
    <t>男子初心者優勝</t>
  </si>
  <si>
    <t>男子初心者準優勝</t>
  </si>
  <si>
    <t>苅田富子</t>
  </si>
  <si>
    <t>薦田あかね</t>
  </si>
  <si>
    <t>合田直子</t>
  </si>
  <si>
    <t>YONDEN</t>
  </si>
  <si>
    <t>ﾅﾁｭﾗﾙﾊｰﾄ</t>
  </si>
  <si>
    <t>ﾁｰﾑﾌﾞﾁｽﾀ</t>
  </si>
  <si>
    <t>真鍋英輝</t>
  </si>
  <si>
    <t xml:space="preserve">   ・場　　所　　　　伊予三島運動公園体育館サブアリーナ</t>
  </si>
  <si>
    <t>タイム</t>
  </si>
  <si>
    <t>石川竜郎</t>
  </si>
  <si>
    <t>田村祐人</t>
  </si>
  <si>
    <t>ｻﾝﾀﾞｰｽﾞ</t>
  </si>
  <si>
    <t>久保敬志</t>
  </si>
  <si>
    <t>新宮ﾊﾞﾄﾞ同好会</t>
  </si>
  <si>
    <t>ＦＢＣ</t>
  </si>
  <si>
    <t>大西慶季</t>
  </si>
  <si>
    <t>川之江高校</t>
  </si>
  <si>
    <t>内田大登</t>
  </si>
  <si>
    <t>加藤淳二</t>
  </si>
  <si>
    <t>鈴木克典</t>
  </si>
  <si>
    <t>篠原真由美</t>
  </si>
  <si>
    <t>花金ｸﾗﾌﾞ</t>
  </si>
  <si>
    <t>阿部 萌</t>
  </si>
  <si>
    <t>女子３部</t>
  </si>
  <si>
    <t>矢野初美</t>
  </si>
  <si>
    <t>阿部幹誉</t>
  </si>
  <si>
    <t>加藤幸子</t>
  </si>
  <si>
    <t>トーヨ</t>
  </si>
  <si>
    <t>ｻﾝﾀﾞｰｽﾞ</t>
  </si>
  <si>
    <t>タイム</t>
  </si>
  <si>
    <t>（リーグ戦のみ）　２１点３ゲーム</t>
  </si>
  <si>
    <t>女子３部優勝</t>
  </si>
  <si>
    <t>女子３部準優勝</t>
  </si>
  <si>
    <t>鈴木 誠</t>
  </si>
  <si>
    <t>男子３部</t>
  </si>
  <si>
    <t>男子５部</t>
  </si>
  <si>
    <t>男子初心者</t>
  </si>
  <si>
    <t>男子２部</t>
  </si>
  <si>
    <t>２１点３ゲーム</t>
  </si>
  <si>
    <t>男子２部Ａ</t>
  </si>
  <si>
    <t>男子２部Ｂ</t>
  </si>
  <si>
    <t>柚山治</t>
  </si>
  <si>
    <t>ﾄﾞﾝｷﾎｰﾃ</t>
  </si>
  <si>
    <t>岸本桂司</t>
  </si>
  <si>
    <t>阿部和哉</t>
  </si>
  <si>
    <t>森勇気</t>
  </si>
  <si>
    <t>赤崎翔太</t>
  </si>
  <si>
    <t>古川裕喜</t>
  </si>
  <si>
    <t>吉崎雅士</t>
  </si>
  <si>
    <t>田邊晃士</t>
  </si>
  <si>
    <t>宮﨑良太</t>
  </si>
  <si>
    <t>藤原慎也</t>
  </si>
  <si>
    <t>髙橋巧成</t>
  </si>
  <si>
    <t>トーヨ</t>
  </si>
  <si>
    <t>続木正</t>
  </si>
  <si>
    <t>ﾁｰﾑﾌﾞﾁｽﾀ</t>
  </si>
  <si>
    <t>（男子優勝）</t>
  </si>
  <si>
    <t>男子４部</t>
  </si>
  <si>
    <t>男子４部Ａ</t>
  </si>
  <si>
    <t>男子４部Ｂ</t>
  </si>
  <si>
    <t>清家敏満</t>
  </si>
  <si>
    <t>石川勝男</t>
  </si>
  <si>
    <t>尾崎慎</t>
  </si>
  <si>
    <t>長原正悟</t>
  </si>
  <si>
    <t>関律稀</t>
  </si>
  <si>
    <t>デュオラ</t>
  </si>
  <si>
    <t>藤田瑛暉</t>
  </si>
  <si>
    <t>安藤靖晃</t>
  </si>
  <si>
    <t>青木祐治</t>
  </si>
  <si>
    <t>Sweet Tomato</t>
  </si>
  <si>
    <t>Sweet Tomato</t>
  </si>
  <si>
    <t>大西章仁</t>
  </si>
  <si>
    <t>長野裕也</t>
  </si>
  <si>
    <t>大西政義</t>
  </si>
  <si>
    <t>大西悠翔</t>
  </si>
  <si>
    <t>男子５部</t>
  </si>
  <si>
    <t>井原厳</t>
  </si>
  <si>
    <t>岸靖仁</t>
  </si>
  <si>
    <t>Arrows</t>
  </si>
  <si>
    <t>小笠竜也</t>
  </si>
  <si>
    <t>南蒼汰</t>
  </si>
  <si>
    <t>山口清作</t>
  </si>
  <si>
    <t>藤川泰一</t>
  </si>
  <si>
    <t>ｸﾗﾌﾞ輝</t>
  </si>
  <si>
    <t>桑名祐也</t>
  </si>
  <si>
    <t>新谷尚己</t>
  </si>
  <si>
    <t>ＮＳＹＫ</t>
  </si>
  <si>
    <t>男子初心者</t>
  </si>
  <si>
    <t>月原史博</t>
  </si>
  <si>
    <t>児玉将人</t>
  </si>
  <si>
    <t>筒井英輝</t>
  </si>
  <si>
    <t>岸本縞治</t>
  </si>
  <si>
    <t>谷井彪悟</t>
  </si>
  <si>
    <t>今井教室</t>
  </si>
  <si>
    <t>吉田凌芽</t>
  </si>
  <si>
    <t>新屋仁</t>
  </si>
  <si>
    <t>藤岡優雅</t>
  </si>
  <si>
    <t>石川紫</t>
  </si>
  <si>
    <t>阿部一恵</t>
  </si>
  <si>
    <t>大西加代子</t>
  </si>
  <si>
    <t>大西永遠</t>
  </si>
  <si>
    <t>長原凪沙</t>
  </si>
  <si>
    <t>新宮中OG</t>
  </si>
  <si>
    <t>谷広子</t>
  </si>
  <si>
    <t>藤田小百合</t>
  </si>
  <si>
    <t>合田亜里砂</t>
  </si>
  <si>
    <t>宗次英子</t>
  </si>
  <si>
    <t>女子４部</t>
  </si>
  <si>
    <t>中山加奈子</t>
  </si>
  <si>
    <t>森川理加</t>
  </si>
  <si>
    <t>野村優衣</t>
  </si>
  <si>
    <t>江口碧</t>
  </si>
  <si>
    <t>宮﨑菜都希</t>
  </si>
  <si>
    <t>西山沙織</t>
  </si>
  <si>
    <t>石川怜奈</t>
  </si>
  <si>
    <t>青木華</t>
  </si>
  <si>
    <t>松本エリカ</t>
  </si>
  <si>
    <t>青木千星</t>
  </si>
  <si>
    <t>松本琴美</t>
  </si>
  <si>
    <t>武村侑奈</t>
  </si>
  <si>
    <t>石川千晴</t>
  </si>
  <si>
    <t>石川景子</t>
  </si>
  <si>
    <t>正木テルヨ</t>
  </si>
  <si>
    <t>正木伽奈</t>
  </si>
  <si>
    <t>河本りみ</t>
  </si>
  <si>
    <t>曽我部泉</t>
  </si>
  <si>
    <t>女子初心者優勝</t>
  </si>
  <si>
    <t>女子初心者準優勝</t>
  </si>
  <si>
    <t>女子４部優勝</t>
  </si>
  <si>
    <t>女子４部準優勝</t>
  </si>
  <si>
    <t>田邊晃士</t>
  </si>
  <si>
    <t>Arrows</t>
  </si>
  <si>
    <t>曽我部良一</t>
  </si>
  <si>
    <t xml:space="preserve">   ・期　　日        平成２８年１１月１３日</t>
  </si>
  <si>
    <r>
      <t xml:space="preserve">   ・参加人数　　　　</t>
    </r>
    <r>
      <rPr>
        <u val="single"/>
        <sz val="14"/>
        <rFont val="ＭＳ 明朝"/>
        <family val="1"/>
      </rPr>
      <t>１００名</t>
    </r>
  </si>
  <si>
    <t>三島高校</t>
  </si>
  <si>
    <t>山内義久</t>
  </si>
  <si>
    <t>土居クラブ</t>
  </si>
  <si>
    <t>油田悟志</t>
  </si>
  <si>
    <t>大西翔也</t>
  </si>
  <si>
    <t>安藤寛太</t>
  </si>
  <si>
    <t>加藤直樹</t>
  </si>
  <si>
    <t>1</t>
  </si>
  <si>
    <t>2</t>
  </si>
  <si>
    <t>4</t>
  </si>
  <si>
    <t>3</t>
  </si>
  <si>
    <t>関律稀</t>
  </si>
  <si>
    <t>大西慶季</t>
  </si>
  <si>
    <t>デュオラ</t>
  </si>
  <si>
    <t>安藤寛太</t>
  </si>
  <si>
    <t>加藤直樹</t>
  </si>
  <si>
    <t>三島高校</t>
  </si>
  <si>
    <t>三島高校</t>
  </si>
  <si>
    <t>清家敏満</t>
  </si>
  <si>
    <t>清家敏満</t>
  </si>
  <si>
    <t>石川勝男</t>
  </si>
  <si>
    <t>石川勝男</t>
  </si>
  <si>
    <t>YONDEN</t>
  </si>
  <si>
    <t>YONDEN</t>
  </si>
  <si>
    <t>5</t>
  </si>
  <si>
    <t>大西政義</t>
  </si>
  <si>
    <t>大西悠翔</t>
  </si>
  <si>
    <t>赤崎翔太</t>
  </si>
  <si>
    <t>森　勇気</t>
  </si>
  <si>
    <t>尾崎謙二</t>
  </si>
  <si>
    <t>田邊晃司</t>
  </si>
  <si>
    <t>髙橋　巧成</t>
  </si>
  <si>
    <t>続木　正</t>
  </si>
  <si>
    <t>真鍋英輝</t>
  </si>
  <si>
    <t>中村洋一</t>
  </si>
  <si>
    <t>清家敏満</t>
  </si>
  <si>
    <t>石川勝男</t>
  </si>
  <si>
    <t>大西正義</t>
  </si>
  <si>
    <t>大西悠翔</t>
  </si>
  <si>
    <t>加藤淳二</t>
  </si>
  <si>
    <t>岸靖仁</t>
  </si>
  <si>
    <t>小笠竜也</t>
  </si>
  <si>
    <t>南　蒼汰</t>
  </si>
  <si>
    <t>河﨑稜大</t>
  </si>
  <si>
    <t>藤岡優雅</t>
  </si>
  <si>
    <t>月原史博</t>
  </si>
  <si>
    <t>児玉将人</t>
  </si>
  <si>
    <t>長原芽美</t>
  </si>
  <si>
    <t>阿部　萌</t>
  </si>
  <si>
    <t>篠原真由美</t>
  </si>
  <si>
    <t>苅田富子</t>
  </si>
  <si>
    <t>宗次英子</t>
  </si>
  <si>
    <t>合田直子</t>
  </si>
  <si>
    <t>中山加奈子</t>
  </si>
  <si>
    <t>森川理加</t>
  </si>
  <si>
    <t>大西永遠</t>
  </si>
  <si>
    <t>長原凪沙</t>
  </si>
  <si>
    <t>加藤幸子</t>
  </si>
  <si>
    <t>阿部幹誉</t>
  </si>
  <si>
    <t>河本りみ</t>
  </si>
  <si>
    <t>曽我部泉</t>
  </si>
  <si>
    <t>正木テルヨ</t>
  </si>
  <si>
    <t>正木伽奈</t>
  </si>
  <si>
    <t>男子総合優勝（２部）</t>
  </si>
  <si>
    <t>男子３部 優勝</t>
  </si>
  <si>
    <t>男子４部 優勝</t>
  </si>
  <si>
    <t>男子５部 優勝</t>
  </si>
  <si>
    <t>男子初心者 優勝</t>
  </si>
  <si>
    <t>男子３部 準優勝</t>
  </si>
  <si>
    <t>男子４部 準優勝</t>
  </si>
  <si>
    <t>男子５部 準優勝</t>
  </si>
  <si>
    <t>男子初心者 準優勝</t>
  </si>
  <si>
    <t>女子総合優勝（２部）</t>
  </si>
  <si>
    <t>女子３部 優勝</t>
  </si>
  <si>
    <t>女子４部 無し</t>
  </si>
  <si>
    <t>女子５部 無し</t>
  </si>
  <si>
    <t>女子初心者 暫定優勝</t>
  </si>
  <si>
    <t>－</t>
  </si>
  <si>
    <t>女子３部 準優勝</t>
  </si>
  <si>
    <t>TEAM BLOWIN</t>
  </si>
  <si>
    <t>YONDEN</t>
  </si>
  <si>
    <t>川之江ｸﾗﾌﾞ</t>
  </si>
  <si>
    <t>－</t>
  </si>
  <si>
    <t>第１１回市民スポーツ祭バドミントン大会結果　H28.11.13（日）参加者数98名</t>
  </si>
  <si>
    <t>森勇気</t>
  </si>
  <si>
    <t>髙橋巧成</t>
  </si>
  <si>
    <t>加藤淳二</t>
  </si>
  <si>
    <t>今井教室</t>
  </si>
  <si>
    <t>赤崎翔太</t>
  </si>
  <si>
    <t>続木正</t>
  </si>
  <si>
    <t>岸靖仁</t>
  </si>
  <si>
    <t>藤岡優雅</t>
  </si>
  <si>
    <t>尾崎謙二</t>
  </si>
  <si>
    <t>真鍋英輝</t>
  </si>
  <si>
    <t>新宮ﾊﾞﾄﾞ同好会</t>
  </si>
  <si>
    <t>川之江ｸﾗﾌﾞ</t>
  </si>
  <si>
    <t>小笠竜也</t>
  </si>
  <si>
    <t>川之江高校</t>
  </si>
  <si>
    <t>月原史博</t>
  </si>
  <si>
    <t>中村洋一</t>
  </si>
  <si>
    <t>南蒼汰</t>
  </si>
  <si>
    <t>児玉将人</t>
  </si>
  <si>
    <t>長原芽美</t>
  </si>
  <si>
    <t>酒商ながはら</t>
  </si>
  <si>
    <t>大西永遠</t>
  </si>
  <si>
    <t>新宮中OG</t>
  </si>
  <si>
    <t>中山加奈子</t>
  </si>
  <si>
    <t>河本りみ</t>
  </si>
  <si>
    <t>土居高校</t>
  </si>
  <si>
    <t>阿部 萌</t>
  </si>
  <si>
    <t>長原凪沙</t>
  </si>
  <si>
    <t>森川理加</t>
  </si>
  <si>
    <t>曽我部泉</t>
  </si>
  <si>
    <t>篠原真由美</t>
  </si>
  <si>
    <t>花金ｸﾗﾌﾞ</t>
  </si>
  <si>
    <t>加藤幸子</t>
  </si>
  <si>
    <t>正木テルヨ</t>
  </si>
  <si>
    <t>苅田富子</t>
  </si>
  <si>
    <t>阿部幹誉</t>
  </si>
  <si>
    <t>正木伽奈</t>
  </si>
  <si>
    <t>河崎稜大</t>
  </si>
  <si>
    <t>河崎稜大</t>
  </si>
  <si>
    <t>宗次英子</t>
  </si>
  <si>
    <t>合田直子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</si>
</sst>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0;[Red]0"/>
    <numFmt numFmtId="194" formatCode="&quot;&quot;0&quot;ﾁｰﾑ&quot;"/>
    <numFmt numFmtId="195" formatCode="&quot;×&quot;0&quot;組&quot;"/>
    <numFmt numFmtId="196" formatCode="&quot;&quot;0&quot;ｹﾞｰﾑ&quot;"/>
    <numFmt numFmtId="197" formatCode="&quot;×&quot;0&quot;ﾌﾞﾛｯｸ&quot;"/>
    <numFmt numFmtId="198" formatCode="&quot;×&quot;0&quot;&quot;"/>
    <numFmt numFmtId="199" formatCode="#,##0.0;[Red]\-#,##0.0"/>
    <numFmt numFmtId="200" formatCode="#,##0.0_ ;[Red]\-#,##0.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(&quot;&quot;)&quot;"/>
    <numFmt numFmtId="206" formatCode="h:mm;@"/>
    <numFmt numFmtId="207" formatCode="h&quot;時&quot;mm&quot;分&quot;;@"/>
    <numFmt numFmtId="208" formatCode="h&quot;&quot;mm&quot;分&quot;;@"/>
    <numFmt numFmtId="209" formatCode="h&quot;@&quot;mm&quot;分&quot;;@"/>
    <numFmt numFmtId="210" formatCode="&quot;&quot;@&quot;ﾁｰﾑ&quot;"/>
    <numFmt numFmtId="211" formatCode="&quot;&quot;#,##0&quot;ﾁｰﾑ&quot;"/>
    <numFmt numFmtId="212" formatCode="&quot;&quot;@&quot;名&quot;"/>
    <numFmt numFmtId="213" formatCode="&quot;&quot;#,##0&quot;名&quot;"/>
    <numFmt numFmtId="214" formatCode="&quot;&quot;@&quot;　ﾁｰﾑ&quot;"/>
    <numFmt numFmtId="215" formatCode="h:mm&quot;頃&quot;"/>
  </numFmts>
  <fonts count="95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u val="single"/>
      <sz val="14"/>
      <name val="ＭＳ 明朝"/>
      <family val="1"/>
    </font>
    <font>
      <sz val="12"/>
      <name val="ＭＳ ゴシック"/>
      <family val="3"/>
    </font>
    <font>
      <b/>
      <sz val="20"/>
      <color indexed="8"/>
      <name val="HG丸ｺﾞｼｯｸM-PRO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color indexed="8"/>
      <name val="ＭＳ ゴシック"/>
      <family val="3"/>
    </font>
    <font>
      <sz val="18"/>
      <name val="ＭＳ ゴシック"/>
      <family val="3"/>
    </font>
    <font>
      <sz val="16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22"/>
      <color indexed="8"/>
      <name val="HG丸ｺﾞｼｯｸM-PRO"/>
      <family val="3"/>
    </font>
    <font>
      <b/>
      <sz val="28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6"/>
      <color indexed="8"/>
      <name val="ＭＳ ゴシック"/>
      <family val="3"/>
    </font>
    <font>
      <sz val="28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8"/>
      <color indexed="8"/>
      <name val="ＭＳ ゴシック"/>
      <family val="3"/>
    </font>
    <font>
      <sz val="22"/>
      <color indexed="8"/>
      <name val="ＭＳ ゴシック"/>
      <family val="3"/>
    </font>
    <font>
      <b/>
      <sz val="8"/>
      <color indexed="8"/>
      <name val="ＭＳ ゴシック"/>
      <family val="3"/>
    </font>
    <font>
      <b/>
      <sz val="24"/>
      <color indexed="8"/>
      <name val="ＭＳ ゴシック"/>
      <family val="3"/>
    </font>
    <font>
      <b/>
      <sz val="2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b/>
      <sz val="20"/>
      <color theme="1"/>
      <name val="HG丸ｺﾞｼｯｸM-PRO"/>
      <family val="3"/>
    </font>
    <font>
      <sz val="20"/>
      <color theme="1"/>
      <name val="ＭＳ Ｐゴシック"/>
      <family val="3"/>
    </font>
    <font>
      <sz val="18"/>
      <color theme="1"/>
      <name val="ＭＳ Ｐゴシック"/>
      <family val="3"/>
    </font>
    <font>
      <sz val="16"/>
      <color theme="1"/>
      <name val="HG丸ｺﾞｼｯｸM-PRO"/>
      <family val="3"/>
    </font>
    <font>
      <sz val="12"/>
      <color theme="1"/>
      <name val="ＭＳ ゴシック"/>
      <family val="3"/>
    </font>
    <font>
      <b/>
      <sz val="24"/>
      <color theme="1"/>
      <name val="HG丸ｺﾞｼｯｸM-PRO"/>
      <family val="3"/>
    </font>
    <font>
      <b/>
      <sz val="20"/>
      <color theme="1"/>
      <name val="ＭＳ Ｐゴシック"/>
      <family val="3"/>
    </font>
    <font>
      <sz val="8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7"/>
      <color theme="1"/>
      <name val="ＭＳ Ｐゴシック"/>
      <family val="3"/>
    </font>
    <font>
      <b/>
      <sz val="18"/>
      <color theme="1"/>
      <name val="ＭＳ ゴシック"/>
      <family val="3"/>
    </font>
    <font>
      <sz val="12"/>
      <color theme="1"/>
      <name val="ＭＳ Ｐゴシック"/>
      <family val="3"/>
    </font>
    <font>
      <sz val="11"/>
      <color theme="1"/>
      <name val="ＭＳ ゴシック"/>
      <family val="3"/>
    </font>
    <font>
      <sz val="22"/>
      <color theme="1"/>
      <name val="HG丸ｺﾞｼｯｸM-PRO"/>
      <family val="3"/>
    </font>
    <font>
      <b/>
      <sz val="28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4"/>
      <color theme="1"/>
      <name val="ＭＳ ゴシック"/>
      <family val="3"/>
    </font>
    <font>
      <sz val="8"/>
      <color theme="1"/>
      <name val="ＭＳ ゴシック"/>
      <family val="3"/>
    </font>
    <font>
      <sz val="16"/>
      <color theme="1"/>
      <name val="ＭＳ ゴシック"/>
      <family val="3"/>
    </font>
    <font>
      <sz val="7"/>
      <color theme="1"/>
      <name val="ＭＳ ゴシック"/>
      <family val="3"/>
    </font>
    <font>
      <sz val="18"/>
      <color theme="1"/>
      <name val="ＭＳ ゴシック"/>
      <family val="3"/>
    </font>
    <font>
      <sz val="22"/>
      <color theme="1"/>
      <name val="ＭＳ ゴシック"/>
      <family val="3"/>
    </font>
    <font>
      <b/>
      <sz val="8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28"/>
      <color theme="1"/>
      <name val="ＭＳ ゴシック"/>
      <family val="3"/>
    </font>
    <font>
      <sz val="12"/>
      <color theme="1"/>
      <name val="HG丸ｺﾞｼｯｸM-PRO"/>
      <family val="3"/>
    </font>
    <font>
      <sz val="28"/>
      <color theme="1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>
        <color indexed="8"/>
      </right>
      <top style="thick">
        <color rgb="FFFF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7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28" fillId="7" borderId="4" applyNumberFormat="0" applyAlignment="0" applyProtection="0"/>
    <xf numFmtId="0" fontId="12" fillId="0" borderId="0">
      <alignment/>
      <protection/>
    </xf>
    <xf numFmtId="0" fontId="0" fillId="0" borderId="0" applyBorder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 applyBorder="0">
      <alignment/>
      <protection/>
    </xf>
    <xf numFmtId="0" fontId="65" fillId="0" borderId="0">
      <alignment vertical="center"/>
      <protection/>
    </xf>
    <xf numFmtId="0" fontId="0" fillId="0" borderId="0" applyBorder="0">
      <alignment/>
      <protection/>
    </xf>
    <xf numFmtId="0" fontId="12" fillId="0" borderId="0">
      <alignment vertical="center"/>
      <protection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61">
    <xf numFmtId="0" fontId="0" fillId="0" borderId="0" xfId="0" applyAlignment="1">
      <alignment/>
    </xf>
    <xf numFmtId="0" fontId="35" fillId="24" borderId="0" xfId="71" applyFont="1" applyFill="1">
      <alignment vertical="center"/>
      <protection/>
    </xf>
    <xf numFmtId="0" fontId="35" fillId="0" borderId="0" xfId="71" applyFont="1">
      <alignment vertical="center"/>
      <protection/>
    </xf>
    <xf numFmtId="0" fontId="36" fillId="24" borderId="0" xfId="71" applyFont="1" applyFill="1" applyAlignment="1">
      <alignment horizontal="left" vertical="center"/>
      <protection/>
    </xf>
    <xf numFmtId="0" fontId="37" fillId="24" borderId="0" xfId="71" applyFont="1" applyFill="1" applyAlignment="1">
      <alignment horizontal="center" vertical="center"/>
      <protection/>
    </xf>
    <xf numFmtId="0" fontId="37" fillId="24" borderId="0" xfId="71" applyFont="1" applyFill="1" applyAlignment="1">
      <alignment horizontal="left" vertical="center"/>
      <protection/>
    </xf>
    <xf numFmtId="0" fontId="36" fillId="24" borderId="0" xfId="71" applyFont="1" applyFill="1" applyAlignment="1">
      <alignment vertical="center"/>
      <protection/>
    </xf>
    <xf numFmtId="0" fontId="38" fillId="24" borderId="0" xfId="71" applyFont="1" applyFill="1">
      <alignment vertical="center"/>
      <protection/>
    </xf>
    <xf numFmtId="0" fontId="38" fillId="24" borderId="0" xfId="71" applyFont="1" applyFill="1" quotePrefix="1">
      <alignment vertical="center"/>
      <protection/>
    </xf>
    <xf numFmtId="0" fontId="38" fillId="24" borderId="0" xfId="71" applyFont="1" applyFill="1" applyAlignment="1">
      <alignment vertical="center"/>
      <protection/>
    </xf>
    <xf numFmtId="0" fontId="35" fillId="24" borderId="10" xfId="71" applyFont="1" applyFill="1" applyBorder="1" applyAlignment="1">
      <alignment vertical="center" shrinkToFit="1"/>
      <protection/>
    </xf>
    <xf numFmtId="0" fontId="35" fillId="24" borderId="10" xfId="71" applyFont="1" applyFill="1" applyBorder="1" applyAlignment="1">
      <alignment horizontal="center" vertical="center" shrinkToFit="1"/>
      <protection/>
    </xf>
    <xf numFmtId="0" fontId="35" fillId="24" borderId="11" xfId="71" applyFont="1" applyFill="1" applyBorder="1" applyAlignment="1">
      <alignment horizontal="center" vertical="center" shrinkToFit="1"/>
      <protection/>
    </xf>
    <xf numFmtId="0" fontId="35" fillId="24" borderId="12" xfId="71" applyFont="1" applyFill="1" applyBorder="1" applyAlignment="1">
      <alignment horizontal="center" vertical="center" shrinkToFit="1"/>
      <protection/>
    </xf>
    <xf numFmtId="0" fontId="35" fillId="24" borderId="0" xfId="71" applyFont="1" applyFill="1" applyAlignment="1">
      <alignment vertical="center" shrinkToFit="1"/>
      <protection/>
    </xf>
    <xf numFmtId="0" fontId="35" fillId="24" borderId="13" xfId="71" applyFont="1" applyFill="1" applyBorder="1" applyAlignment="1">
      <alignment horizontal="center" vertical="center" shrinkToFit="1"/>
      <protection/>
    </xf>
    <xf numFmtId="0" fontId="9" fillId="24" borderId="0" xfId="65" applyFont="1" applyFill="1" applyAlignment="1">
      <alignment vertical="center"/>
      <protection/>
    </xf>
    <xf numFmtId="38" fontId="31" fillId="24" borderId="14" xfId="51" applyFont="1" applyFill="1" applyBorder="1" applyAlignment="1">
      <alignment horizontal="right" vertical="center" shrinkToFit="1"/>
    </xf>
    <xf numFmtId="38" fontId="31" fillId="24" borderId="15" xfId="51" applyFont="1" applyFill="1" applyBorder="1" applyAlignment="1">
      <alignment horizontal="right" vertical="center" shrinkToFit="1"/>
    </xf>
    <xf numFmtId="38" fontId="31" fillId="24" borderId="16" xfId="51" applyFont="1" applyFill="1" applyBorder="1" applyAlignment="1">
      <alignment horizontal="right" vertical="center" shrinkToFit="1"/>
    </xf>
    <xf numFmtId="38" fontId="31" fillId="24" borderId="17" xfId="51" applyFont="1" applyFill="1" applyBorder="1" applyAlignment="1">
      <alignment horizontal="right" vertical="center" shrinkToFit="1"/>
    </xf>
    <xf numFmtId="38" fontId="31" fillId="24" borderId="0" xfId="51" applyFont="1" applyFill="1" applyBorder="1" applyAlignment="1">
      <alignment horizontal="right" vertical="center" shrinkToFit="1"/>
    </xf>
    <xf numFmtId="38" fontId="31" fillId="24" borderId="18" xfId="51" applyFont="1" applyFill="1" applyBorder="1" applyAlignment="1">
      <alignment horizontal="right" vertical="center" shrinkToFit="1"/>
    </xf>
    <xf numFmtId="0" fontId="10" fillId="4" borderId="19" xfId="65" applyFont="1" applyFill="1" applyBorder="1" applyAlignment="1">
      <alignment horizontal="right" vertical="center" shrinkToFit="1"/>
      <protection/>
    </xf>
    <xf numFmtId="0" fontId="10" fillId="4" borderId="20" xfId="65" applyFont="1" applyFill="1" applyBorder="1" applyAlignment="1">
      <alignment horizontal="right" vertical="center" shrinkToFit="1"/>
      <protection/>
    </xf>
    <xf numFmtId="0" fontId="10" fillId="4" borderId="21" xfId="65" applyFont="1" applyFill="1" applyBorder="1" applyAlignment="1">
      <alignment horizontal="right" vertical="center" shrinkToFit="1"/>
      <protection/>
    </xf>
    <xf numFmtId="0" fontId="10" fillId="24" borderId="22" xfId="65" applyFont="1" applyFill="1" applyBorder="1" applyAlignment="1">
      <alignment shrinkToFit="1"/>
      <protection/>
    </xf>
    <xf numFmtId="0" fontId="10" fillId="24" borderId="23" xfId="65" applyFont="1" applyFill="1" applyBorder="1" applyAlignment="1">
      <alignment shrinkToFit="1"/>
      <protection/>
    </xf>
    <xf numFmtId="38" fontId="10" fillId="24" borderId="23" xfId="51" applyFont="1" applyFill="1" applyBorder="1" applyAlignment="1">
      <alignment shrinkToFit="1"/>
    </xf>
    <xf numFmtId="38" fontId="10" fillId="24" borderId="24" xfId="51" applyFont="1" applyFill="1" applyBorder="1" applyAlignment="1">
      <alignment shrinkToFit="1"/>
    </xf>
    <xf numFmtId="0" fontId="10" fillId="24" borderId="24" xfId="65" applyFont="1" applyFill="1" applyBorder="1" applyAlignment="1">
      <alignment shrinkToFit="1"/>
      <protection/>
    </xf>
    <xf numFmtId="0" fontId="33" fillId="0" borderId="18" xfId="65" applyFont="1" applyFill="1" applyBorder="1" applyAlignment="1">
      <alignment horizontal="center" vertical="center"/>
      <protection/>
    </xf>
    <xf numFmtId="0" fontId="10" fillId="0" borderId="23" xfId="65" applyFont="1" applyFill="1" applyBorder="1" applyAlignment="1">
      <alignment shrinkToFit="1"/>
      <protection/>
    </xf>
    <xf numFmtId="0" fontId="10" fillId="24" borderId="15" xfId="65" applyFont="1" applyFill="1" applyBorder="1" applyAlignment="1">
      <alignment horizontal="right" vertical="center" shrinkToFit="1"/>
      <protection/>
    </xf>
    <xf numFmtId="188" fontId="10" fillId="24" borderId="15" xfId="65" applyNumberFormat="1" applyFont="1" applyFill="1" applyBorder="1" applyAlignment="1">
      <alignment horizontal="right" vertical="center" shrinkToFit="1"/>
      <protection/>
    </xf>
    <xf numFmtId="0" fontId="10" fillId="24" borderId="25" xfId="65" applyFont="1" applyFill="1" applyBorder="1" applyAlignment="1">
      <alignment horizontal="right" vertical="center" shrinkToFit="1"/>
      <protection/>
    </xf>
    <xf numFmtId="0" fontId="10" fillId="24" borderId="16" xfId="65" applyFont="1" applyFill="1" applyBorder="1" applyAlignment="1">
      <alignment horizontal="right" vertical="center" shrinkToFit="1"/>
      <protection/>
    </xf>
    <xf numFmtId="0" fontId="10" fillId="24" borderId="26" xfId="65" applyFont="1" applyFill="1" applyBorder="1" applyAlignment="1">
      <alignment shrinkToFit="1"/>
      <protection/>
    </xf>
    <xf numFmtId="0" fontId="10" fillId="24" borderId="0" xfId="65" applyFont="1" applyFill="1" applyBorder="1" applyAlignment="1">
      <alignment shrinkToFit="1"/>
      <protection/>
    </xf>
    <xf numFmtId="38" fontId="10" fillId="24" borderId="26" xfId="65" applyNumberFormat="1" applyFont="1" applyFill="1" applyBorder="1" applyAlignment="1">
      <alignment shrinkToFit="1"/>
      <protection/>
    </xf>
    <xf numFmtId="38" fontId="10" fillId="24" borderId="0" xfId="51" applyFont="1" applyFill="1" applyBorder="1" applyAlignment="1">
      <alignment shrinkToFit="1"/>
    </xf>
    <xf numFmtId="38" fontId="10" fillId="24" borderId="27" xfId="51" applyFont="1" applyFill="1" applyBorder="1" applyAlignment="1">
      <alignment shrinkToFit="1"/>
    </xf>
    <xf numFmtId="0" fontId="10" fillId="24" borderId="27" xfId="65" applyFont="1" applyFill="1" applyBorder="1" applyAlignment="1">
      <alignment shrinkToFit="1"/>
      <protection/>
    </xf>
    <xf numFmtId="0" fontId="10" fillId="0" borderId="0" xfId="65" applyFont="1" applyFill="1" applyBorder="1" applyAlignment="1">
      <alignment shrinkToFit="1"/>
      <protection/>
    </xf>
    <xf numFmtId="0" fontId="10" fillId="24" borderId="0" xfId="65" applyFont="1" applyFill="1" applyBorder="1" applyAlignment="1">
      <alignment horizontal="right" vertical="center" shrinkToFit="1"/>
      <protection/>
    </xf>
    <xf numFmtId="188" fontId="10" fillId="24" borderId="0" xfId="65" applyNumberFormat="1" applyFont="1" applyFill="1" applyBorder="1" applyAlignment="1">
      <alignment horizontal="right" vertical="center" shrinkToFit="1"/>
      <protection/>
    </xf>
    <xf numFmtId="0" fontId="10" fillId="24" borderId="19" xfId="65" applyFont="1" applyFill="1" applyBorder="1" applyAlignment="1">
      <alignment horizontal="right" vertical="center" shrinkToFit="1"/>
      <protection/>
    </xf>
    <xf numFmtId="0" fontId="10" fillId="24" borderId="18" xfId="65" applyFont="1" applyFill="1" applyBorder="1" applyAlignment="1">
      <alignment horizontal="right" vertical="center" shrinkToFit="1"/>
      <protection/>
    </xf>
    <xf numFmtId="0" fontId="10" fillId="24" borderId="28" xfId="65" applyFont="1" applyFill="1" applyBorder="1" applyAlignment="1">
      <alignment horizontal="right" vertical="center" shrinkToFit="1"/>
      <protection/>
    </xf>
    <xf numFmtId="188" fontId="10" fillId="24" borderId="28" xfId="65" applyNumberFormat="1" applyFont="1" applyFill="1" applyBorder="1" applyAlignment="1">
      <alignment horizontal="right" vertical="center" shrinkToFit="1"/>
      <protection/>
    </xf>
    <xf numFmtId="0" fontId="10" fillId="24" borderId="20" xfId="65" applyFont="1" applyFill="1" applyBorder="1" applyAlignment="1">
      <alignment horizontal="right" vertical="center" shrinkToFit="1"/>
      <protection/>
    </xf>
    <xf numFmtId="0" fontId="10" fillId="24" borderId="29" xfId="65" applyFont="1" applyFill="1" applyBorder="1" applyAlignment="1">
      <alignment horizontal="right" vertical="center" shrinkToFit="1"/>
      <protection/>
    </xf>
    <xf numFmtId="0" fontId="32" fillId="0" borderId="0" xfId="65" applyFont="1" applyFill="1" applyAlignment="1">
      <alignment vertical="center"/>
      <protection/>
    </xf>
    <xf numFmtId="0" fontId="10" fillId="4" borderId="0" xfId="65" applyFont="1" applyFill="1" applyBorder="1" applyAlignment="1">
      <alignment horizontal="right" vertical="center" shrinkToFit="1"/>
      <protection/>
    </xf>
    <xf numFmtId="0" fontId="10" fillId="4" borderId="28" xfId="65" applyFont="1" applyFill="1" applyBorder="1" applyAlignment="1">
      <alignment horizontal="right" vertical="center" shrinkToFit="1"/>
      <protection/>
    </xf>
    <xf numFmtId="0" fontId="10" fillId="24" borderId="30" xfId="65" applyFont="1" applyFill="1" applyBorder="1" applyAlignment="1">
      <alignment shrinkToFit="1"/>
      <protection/>
    </xf>
    <xf numFmtId="0" fontId="10" fillId="24" borderId="31" xfId="65" applyFont="1" applyFill="1" applyBorder="1" applyAlignment="1">
      <alignment shrinkToFit="1"/>
      <protection/>
    </xf>
    <xf numFmtId="38" fontId="10" fillId="24" borderId="31" xfId="51" applyFont="1" applyFill="1" applyBorder="1" applyAlignment="1">
      <alignment shrinkToFit="1"/>
    </xf>
    <xf numFmtId="38" fontId="10" fillId="24" borderId="32" xfId="51" applyFont="1" applyFill="1" applyBorder="1" applyAlignment="1">
      <alignment shrinkToFit="1"/>
    </xf>
    <xf numFmtId="0" fontId="10" fillId="24" borderId="32" xfId="65" applyFont="1" applyFill="1" applyBorder="1" applyAlignment="1">
      <alignment shrinkToFit="1"/>
      <protection/>
    </xf>
    <xf numFmtId="0" fontId="10" fillId="0" borderId="31" xfId="65" applyFont="1" applyFill="1" applyBorder="1" applyAlignment="1">
      <alignment shrinkToFit="1"/>
      <protection/>
    </xf>
    <xf numFmtId="0" fontId="32" fillId="0" borderId="0" xfId="65" applyFont="1" applyFill="1" applyAlignment="1">
      <alignment vertical="center" shrinkToFit="1"/>
      <protection/>
    </xf>
    <xf numFmtId="0" fontId="10" fillId="4" borderId="33" xfId="65" applyFont="1" applyFill="1" applyBorder="1" applyAlignment="1">
      <alignment horizontal="right" vertical="center" shrinkToFit="1"/>
      <protection/>
    </xf>
    <xf numFmtId="188" fontId="10" fillId="24" borderId="33" xfId="65" applyNumberFormat="1" applyFont="1" applyFill="1" applyBorder="1" applyAlignment="1">
      <alignment horizontal="right" vertical="center" shrinkToFit="1"/>
      <protection/>
    </xf>
    <xf numFmtId="0" fontId="10" fillId="24" borderId="33" xfId="65" applyFont="1" applyFill="1" applyBorder="1" applyAlignment="1">
      <alignment horizontal="right" vertical="center" shrinkToFit="1"/>
      <protection/>
    </xf>
    <xf numFmtId="0" fontId="10" fillId="24" borderId="34" xfId="65" applyFont="1" applyFill="1" applyBorder="1" applyAlignment="1">
      <alignment horizontal="right" vertical="center" shrinkToFit="1"/>
      <protection/>
    </xf>
    <xf numFmtId="0" fontId="10" fillId="4" borderId="0" xfId="65" applyNumberFormat="1" applyFont="1" applyFill="1" applyBorder="1" applyAlignment="1" quotePrefix="1">
      <alignment horizontal="right" vertical="center" shrinkToFit="1"/>
      <protection/>
    </xf>
    <xf numFmtId="0" fontId="10" fillId="4" borderId="35" xfId="65" applyFont="1" applyFill="1" applyBorder="1" applyAlignment="1">
      <alignment horizontal="right" vertical="center" shrinkToFit="1"/>
      <protection/>
    </xf>
    <xf numFmtId="188" fontId="10" fillId="24" borderId="35" xfId="65" applyNumberFormat="1" applyFont="1" applyFill="1" applyBorder="1" applyAlignment="1">
      <alignment horizontal="right" vertical="center" shrinkToFit="1"/>
      <protection/>
    </xf>
    <xf numFmtId="0" fontId="10" fillId="24" borderId="36" xfId="65" applyFont="1" applyFill="1" applyBorder="1" applyAlignment="1">
      <alignment horizontal="center" shrinkToFit="1"/>
      <protection/>
    </xf>
    <xf numFmtId="0" fontId="10" fillId="24" borderId="37" xfId="65" applyFont="1" applyFill="1" applyBorder="1" applyAlignment="1">
      <alignment horizontal="center" shrinkToFit="1"/>
      <protection/>
    </xf>
    <xf numFmtId="0" fontId="10" fillId="0" borderId="37" xfId="65" applyFont="1" applyFill="1" applyBorder="1" applyAlignment="1">
      <alignment horizontal="center" shrinkToFit="1"/>
      <protection/>
    </xf>
    <xf numFmtId="0" fontId="10" fillId="24" borderId="38" xfId="65" applyFont="1" applyFill="1" applyBorder="1" applyAlignment="1">
      <alignment horizontal="center" shrinkToFit="1"/>
      <protection/>
    </xf>
    <xf numFmtId="0" fontId="10" fillId="24" borderId="31" xfId="65" applyFont="1" applyFill="1" applyBorder="1" applyAlignment="1">
      <alignment horizontal="center" shrinkToFit="1"/>
      <protection/>
    </xf>
    <xf numFmtId="0" fontId="10" fillId="24" borderId="32" xfId="65" applyFont="1" applyFill="1" applyBorder="1" applyAlignment="1">
      <alignment horizontal="center" shrinkToFit="1"/>
      <protection/>
    </xf>
    <xf numFmtId="0" fontId="32" fillId="24" borderId="0" xfId="65" applyFont="1" applyFill="1" applyAlignment="1">
      <alignment vertical="center" shrinkToFit="1"/>
      <protection/>
    </xf>
    <xf numFmtId="0" fontId="10" fillId="24" borderId="22" xfId="65" applyFont="1" applyFill="1" applyBorder="1" applyAlignment="1">
      <alignment horizontal="center" shrinkToFit="1"/>
      <protection/>
    </xf>
    <xf numFmtId="0" fontId="10" fillId="24" borderId="23" xfId="65" applyFont="1" applyFill="1" applyBorder="1" applyAlignment="1">
      <alignment horizontal="center" shrinkToFit="1"/>
      <protection/>
    </xf>
    <xf numFmtId="0" fontId="10" fillId="24" borderId="24" xfId="65" applyFont="1" applyFill="1" applyBorder="1" applyAlignment="1">
      <alignment horizontal="center" shrinkToFit="1"/>
      <protection/>
    </xf>
    <xf numFmtId="0" fontId="10" fillId="24" borderId="26" xfId="65" applyFont="1" applyFill="1" applyBorder="1" applyAlignment="1">
      <alignment horizontal="center" shrinkToFit="1"/>
      <protection/>
    </xf>
    <xf numFmtId="0" fontId="10" fillId="24" borderId="0" xfId="65" applyFont="1" applyFill="1" applyBorder="1" applyAlignment="1">
      <alignment horizontal="center" shrinkToFit="1"/>
      <protection/>
    </xf>
    <xf numFmtId="38" fontId="10" fillId="24" borderId="26" xfId="65" applyNumberFormat="1" applyFont="1" applyFill="1" applyBorder="1" applyAlignment="1">
      <alignment horizontal="center" shrinkToFit="1"/>
      <protection/>
    </xf>
    <xf numFmtId="38" fontId="10" fillId="24" borderId="0" xfId="51" applyFont="1" applyFill="1" applyBorder="1" applyAlignment="1">
      <alignment horizontal="center" shrinkToFit="1"/>
    </xf>
    <xf numFmtId="38" fontId="10" fillId="24" borderId="27" xfId="51" applyFont="1" applyFill="1" applyBorder="1" applyAlignment="1">
      <alignment horizontal="center" shrinkToFit="1"/>
    </xf>
    <xf numFmtId="0" fontId="10" fillId="24" borderId="27" xfId="65" applyFont="1" applyFill="1" applyBorder="1" applyAlignment="1">
      <alignment horizontal="center" shrinkToFit="1"/>
      <protection/>
    </xf>
    <xf numFmtId="0" fontId="10" fillId="24" borderId="30" xfId="65" applyFont="1" applyFill="1" applyBorder="1" applyAlignment="1">
      <alignment horizontal="center" shrinkToFit="1"/>
      <protection/>
    </xf>
    <xf numFmtId="0" fontId="10" fillId="24" borderId="21" xfId="65" applyFont="1" applyFill="1" applyBorder="1" applyAlignment="1">
      <alignment horizontal="right" vertical="center" shrinkToFit="1"/>
      <protection/>
    </xf>
    <xf numFmtId="0" fontId="10" fillId="4" borderId="39" xfId="65" applyFont="1" applyFill="1" applyBorder="1" applyAlignment="1">
      <alignment horizontal="right" vertical="center" shrinkToFit="1"/>
      <protection/>
    </xf>
    <xf numFmtId="0" fontId="66" fillId="24" borderId="0" xfId="0" applyFont="1" applyFill="1" applyAlignment="1">
      <alignment vertical="center"/>
    </xf>
    <xf numFmtId="0" fontId="67" fillId="24" borderId="0" xfId="0" applyFont="1" applyFill="1" applyAlignment="1">
      <alignment vertical="center"/>
    </xf>
    <xf numFmtId="0" fontId="68" fillId="24" borderId="0" xfId="0" applyFont="1" applyFill="1" applyAlignment="1">
      <alignment vertical="center"/>
    </xf>
    <xf numFmtId="0" fontId="69" fillId="24" borderId="0" xfId="0" applyFont="1" applyFill="1" applyAlignment="1">
      <alignment vertical="center"/>
    </xf>
    <xf numFmtId="0" fontId="70" fillId="24" borderId="0" xfId="0" applyFont="1" applyFill="1" applyAlignment="1">
      <alignment vertical="center"/>
    </xf>
    <xf numFmtId="0" fontId="71" fillId="24" borderId="18" xfId="65" applyFont="1" applyFill="1" applyBorder="1" applyAlignment="1">
      <alignment horizontal="left" vertical="center" shrinkToFit="1"/>
      <protection/>
    </xf>
    <xf numFmtId="186" fontId="71" fillId="24" borderId="0" xfId="65" applyNumberFormat="1" applyFont="1" applyFill="1" applyBorder="1" applyAlignment="1">
      <alignment vertical="center" shrinkToFit="1"/>
      <protection/>
    </xf>
    <xf numFmtId="0" fontId="71" fillId="24" borderId="34" xfId="65" applyFont="1" applyFill="1" applyBorder="1" applyAlignment="1">
      <alignment vertical="center" shrinkToFit="1"/>
      <protection/>
    </xf>
    <xf numFmtId="0" fontId="71" fillId="24" borderId="0" xfId="65" applyNumberFormat="1" applyFont="1" applyFill="1" applyBorder="1" applyAlignment="1">
      <alignment horizontal="center" vertical="center" shrinkToFit="1"/>
      <protection/>
    </xf>
    <xf numFmtId="0" fontId="72" fillId="24" borderId="0" xfId="0" applyFont="1" applyFill="1" applyBorder="1" applyAlignment="1">
      <alignment vertical="center"/>
    </xf>
    <xf numFmtId="186" fontId="71" fillId="24" borderId="40" xfId="65" applyNumberFormat="1" applyFont="1" applyFill="1" applyBorder="1" applyAlignment="1">
      <alignment vertical="center" shrinkToFit="1"/>
      <protection/>
    </xf>
    <xf numFmtId="186" fontId="71" fillId="24" borderId="17" xfId="65" applyNumberFormat="1" applyFont="1" applyFill="1" applyBorder="1" applyAlignment="1">
      <alignment vertical="center" shrinkToFit="1"/>
      <protection/>
    </xf>
    <xf numFmtId="0" fontId="71" fillId="24" borderId="41" xfId="65" applyNumberFormat="1" applyFont="1" applyFill="1" applyBorder="1" applyAlignment="1">
      <alignment horizontal="center" vertical="center" shrinkToFit="1"/>
      <protection/>
    </xf>
    <xf numFmtId="0" fontId="71" fillId="24" borderId="18" xfId="65" applyFont="1" applyFill="1" applyBorder="1" applyAlignment="1">
      <alignment vertical="center" shrinkToFit="1"/>
      <protection/>
    </xf>
    <xf numFmtId="0" fontId="71" fillId="24" borderId="29" xfId="65" applyFont="1" applyFill="1" applyBorder="1" applyAlignment="1">
      <alignment vertical="center" shrinkToFit="1"/>
      <protection/>
    </xf>
    <xf numFmtId="0" fontId="71" fillId="24" borderId="28" xfId="65" applyNumberFormat="1" applyFont="1" applyFill="1" applyBorder="1" applyAlignment="1">
      <alignment horizontal="center" vertical="center" shrinkToFit="1"/>
      <protection/>
    </xf>
    <xf numFmtId="0" fontId="71" fillId="24" borderId="16" xfId="65" applyFont="1" applyFill="1" applyBorder="1" applyAlignment="1">
      <alignment vertical="center" shrinkToFit="1"/>
      <protection/>
    </xf>
    <xf numFmtId="0" fontId="71" fillId="24" borderId="15" xfId="65" applyNumberFormat="1" applyFont="1" applyFill="1" applyBorder="1" applyAlignment="1">
      <alignment horizontal="center" vertical="center" shrinkToFit="1"/>
      <protection/>
    </xf>
    <xf numFmtId="0" fontId="73" fillId="24" borderId="0" xfId="0" applyFont="1" applyFill="1" applyAlignment="1">
      <alignment vertical="center"/>
    </xf>
    <xf numFmtId="0" fontId="74" fillId="24" borderId="42" xfId="0" applyFont="1" applyFill="1" applyBorder="1" applyAlignment="1">
      <alignment vertical="center" shrinkToFit="1"/>
    </xf>
    <xf numFmtId="189" fontId="75" fillId="24" borderId="42" xfId="0" applyNumberFormat="1" applyFont="1" applyFill="1" applyBorder="1" applyAlignment="1">
      <alignment vertical="center"/>
    </xf>
    <xf numFmtId="0" fontId="76" fillId="24" borderId="42" xfId="0" applyFont="1" applyFill="1" applyBorder="1" applyAlignment="1">
      <alignment vertical="center" shrinkToFit="1"/>
    </xf>
    <xf numFmtId="0" fontId="77" fillId="24" borderId="42" xfId="0" applyFont="1" applyFill="1" applyBorder="1" applyAlignment="1">
      <alignment vertical="center" shrinkToFit="1"/>
    </xf>
    <xf numFmtId="0" fontId="66" fillId="24" borderId="42" xfId="0" applyFont="1" applyFill="1" applyBorder="1" applyAlignment="1">
      <alignment vertical="center"/>
    </xf>
    <xf numFmtId="0" fontId="78" fillId="24" borderId="42" xfId="0" applyFont="1" applyFill="1" applyBorder="1" applyAlignment="1">
      <alignment vertical="center" shrinkToFit="1"/>
    </xf>
    <xf numFmtId="0" fontId="71" fillId="24" borderId="42" xfId="0" applyFont="1" applyFill="1" applyBorder="1" applyAlignment="1">
      <alignment vertical="center" shrinkToFit="1"/>
    </xf>
    <xf numFmtId="0" fontId="71" fillId="24" borderId="42" xfId="0" applyFont="1" applyFill="1" applyBorder="1" applyAlignment="1">
      <alignment vertical="center"/>
    </xf>
    <xf numFmtId="0" fontId="66" fillId="24" borderId="0" xfId="0" applyFont="1" applyFill="1" applyBorder="1" applyAlignment="1">
      <alignment vertical="center"/>
    </xf>
    <xf numFmtId="0" fontId="71" fillId="24" borderId="18" xfId="0" applyFont="1" applyFill="1" applyBorder="1" applyAlignment="1">
      <alignment horizontal="left" vertical="center" shrinkToFit="1"/>
    </xf>
    <xf numFmtId="186" fontId="71" fillId="24" borderId="0" xfId="0" applyNumberFormat="1" applyFont="1" applyFill="1" applyBorder="1" applyAlignment="1">
      <alignment vertical="center" shrinkToFit="1"/>
    </xf>
    <xf numFmtId="0" fontId="71" fillId="24" borderId="34" xfId="0" applyFont="1" applyFill="1" applyBorder="1" applyAlignment="1">
      <alignment vertical="center" shrinkToFit="1"/>
    </xf>
    <xf numFmtId="0" fontId="71" fillId="24" borderId="0" xfId="0" applyNumberFormat="1" applyFont="1" applyFill="1" applyBorder="1" applyAlignment="1">
      <alignment horizontal="center" vertical="center" shrinkToFit="1"/>
    </xf>
    <xf numFmtId="186" fontId="71" fillId="24" borderId="28" xfId="0" applyNumberFormat="1" applyFont="1" applyFill="1" applyBorder="1" applyAlignment="1">
      <alignment vertical="center" shrinkToFit="1"/>
    </xf>
    <xf numFmtId="0" fontId="71" fillId="24" borderId="33" xfId="0" applyNumberFormat="1" applyFont="1" applyFill="1" applyBorder="1" applyAlignment="1">
      <alignment horizontal="center" vertical="center" shrinkToFit="1"/>
    </xf>
    <xf numFmtId="0" fontId="71" fillId="24" borderId="18" xfId="0" applyFont="1" applyFill="1" applyBorder="1" applyAlignment="1">
      <alignment vertical="center" shrinkToFit="1"/>
    </xf>
    <xf numFmtId="186" fontId="71" fillId="24" borderId="40" xfId="0" applyNumberFormat="1" applyFont="1" applyFill="1" applyBorder="1" applyAlignment="1">
      <alignment vertical="center" shrinkToFit="1"/>
    </xf>
    <xf numFmtId="186" fontId="71" fillId="24" borderId="17" xfId="0" applyNumberFormat="1" applyFont="1" applyFill="1" applyBorder="1" applyAlignment="1">
      <alignment vertical="center" shrinkToFit="1"/>
    </xf>
    <xf numFmtId="186" fontId="71" fillId="24" borderId="41" xfId="0" applyNumberFormat="1" applyFont="1" applyFill="1" applyBorder="1" applyAlignment="1">
      <alignment vertical="center" wrapText="1"/>
    </xf>
    <xf numFmtId="0" fontId="71" fillId="24" borderId="16" xfId="0" applyFont="1" applyFill="1" applyBorder="1" applyAlignment="1">
      <alignment vertical="center" shrinkToFit="1"/>
    </xf>
    <xf numFmtId="0" fontId="71" fillId="24" borderId="15" xfId="0" applyNumberFormat="1" applyFont="1" applyFill="1" applyBorder="1" applyAlignment="1">
      <alignment horizontal="center" vertical="center" shrinkToFit="1"/>
    </xf>
    <xf numFmtId="0" fontId="74" fillId="24" borderId="0" xfId="0" applyFont="1" applyFill="1" applyBorder="1" applyAlignment="1">
      <alignment vertical="center" shrinkToFit="1"/>
    </xf>
    <xf numFmtId="189" fontId="75" fillId="24" borderId="0" xfId="0" applyNumberFormat="1" applyFont="1" applyFill="1" applyBorder="1" applyAlignment="1">
      <alignment vertical="center"/>
    </xf>
    <xf numFmtId="0" fontId="76" fillId="24" borderId="0" xfId="0" applyFont="1" applyFill="1" applyBorder="1" applyAlignment="1">
      <alignment vertical="center" shrinkToFit="1"/>
    </xf>
    <xf numFmtId="0" fontId="77" fillId="24" borderId="0" xfId="0" applyFont="1" applyFill="1" applyBorder="1" applyAlignment="1">
      <alignment vertical="center" shrinkToFit="1"/>
    </xf>
    <xf numFmtId="0" fontId="79" fillId="24" borderId="0" xfId="0" applyFont="1" applyFill="1" applyBorder="1" applyAlignment="1">
      <alignment vertical="center" shrinkToFit="1"/>
    </xf>
    <xf numFmtId="0" fontId="71" fillId="24" borderId="0" xfId="0" applyFont="1" applyFill="1" applyBorder="1" applyAlignment="1">
      <alignment vertical="center"/>
    </xf>
    <xf numFmtId="0" fontId="78" fillId="24" borderId="0" xfId="0" applyFont="1" applyFill="1" applyBorder="1" applyAlignment="1">
      <alignment vertical="center" shrinkToFit="1"/>
    </xf>
    <xf numFmtId="0" fontId="71" fillId="24" borderId="0" xfId="0" applyFont="1" applyFill="1" applyBorder="1" applyAlignment="1">
      <alignment vertical="center" shrinkToFit="1"/>
    </xf>
    <xf numFmtId="0" fontId="71" fillId="25" borderId="0" xfId="0" applyFont="1" applyFill="1" applyBorder="1" applyAlignment="1">
      <alignment vertical="center" shrinkToFit="1"/>
    </xf>
    <xf numFmtId="186" fontId="80" fillId="24" borderId="40" xfId="0" applyNumberFormat="1" applyFont="1" applyFill="1" applyBorder="1" applyAlignment="1">
      <alignment vertical="top" shrinkToFit="1"/>
    </xf>
    <xf numFmtId="186" fontId="80" fillId="24" borderId="17" xfId="0" applyNumberFormat="1" applyFont="1" applyFill="1" applyBorder="1" applyAlignment="1">
      <alignment vertical="top" shrinkToFit="1"/>
    </xf>
    <xf numFmtId="186" fontId="80" fillId="24" borderId="41" xfId="0" applyNumberFormat="1" applyFont="1" applyFill="1" applyBorder="1" applyAlignment="1">
      <alignment vertical="top" shrinkToFit="1"/>
    </xf>
    <xf numFmtId="0" fontId="74" fillId="24" borderId="0" xfId="0" applyFont="1" applyFill="1" applyBorder="1" applyAlignment="1">
      <alignment vertical="center"/>
    </xf>
    <xf numFmtId="0" fontId="71" fillId="24" borderId="29" xfId="0" applyFont="1" applyFill="1" applyBorder="1" applyAlignment="1">
      <alignment vertical="center" shrinkToFit="1"/>
    </xf>
    <xf numFmtId="189" fontId="79" fillId="24" borderId="0" xfId="0" applyNumberFormat="1" applyFont="1" applyFill="1" applyAlignment="1">
      <alignment horizontal="center" vertical="center" shrinkToFit="1"/>
    </xf>
    <xf numFmtId="0" fontId="77" fillId="24" borderId="0" xfId="0" applyFont="1" applyFill="1" applyAlignment="1">
      <alignment vertical="center" shrinkToFit="1"/>
    </xf>
    <xf numFmtId="0" fontId="81" fillId="24" borderId="0" xfId="0" applyFont="1" applyFill="1" applyAlignment="1">
      <alignment vertical="center"/>
    </xf>
    <xf numFmtId="38" fontId="74" fillId="24" borderId="0" xfId="0" applyNumberFormat="1" applyFont="1" applyFill="1" applyBorder="1" applyAlignment="1">
      <alignment vertical="center"/>
    </xf>
    <xf numFmtId="186" fontId="71" fillId="24" borderId="40" xfId="0" applyNumberFormat="1" applyFont="1" applyFill="1" applyBorder="1" applyAlignment="1">
      <alignment vertical="top" shrinkToFit="1"/>
    </xf>
    <xf numFmtId="186" fontId="71" fillId="24" borderId="17" xfId="0" applyNumberFormat="1" applyFont="1" applyFill="1" applyBorder="1" applyAlignment="1">
      <alignment vertical="top" shrinkToFit="1"/>
    </xf>
    <xf numFmtId="186" fontId="71" fillId="24" borderId="41" xfId="0" applyNumberFormat="1" applyFont="1" applyFill="1" applyBorder="1" applyAlignment="1">
      <alignment vertical="top" shrinkToFit="1"/>
    </xf>
    <xf numFmtId="0" fontId="82" fillId="24" borderId="0" xfId="0" applyFont="1" applyFill="1" applyBorder="1" applyAlignment="1">
      <alignment vertical="center"/>
    </xf>
    <xf numFmtId="38" fontId="31" fillId="24" borderId="0" xfId="51" applyFont="1" applyFill="1" applyBorder="1" applyAlignment="1">
      <alignment horizontal="left" vertical="center" shrinkToFit="1"/>
    </xf>
    <xf numFmtId="38" fontId="31" fillId="24" borderId="15" xfId="51" applyFont="1" applyFill="1" applyBorder="1" applyAlignment="1">
      <alignment horizontal="left" vertical="center" shrinkToFit="1"/>
    </xf>
    <xf numFmtId="0" fontId="83" fillId="24" borderId="0" xfId="0" applyFont="1" applyFill="1" applyBorder="1" applyAlignment="1">
      <alignment horizontal="left" vertical="center"/>
    </xf>
    <xf numFmtId="0" fontId="70" fillId="24" borderId="0" xfId="0" applyFont="1" applyFill="1" applyBorder="1" applyAlignment="1">
      <alignment vertical="center"/>
    </xf>
    <xf numFmtId="0" fontId="71" fillId="24" borderId="43" xfId="65" applyFont="1" applyFill="1" applyBorder="1" applyAlignment="1">
      <alignment horizontal="left" vertical="center" shrinkToFit="1"/>
      <protection/>
    </xf>
    <xf numFmtId="186" fontId="71" fillId="24" borderId="35" xfId="65" applyNumberFormat="1" applyFont="1" applyFill="1" applyBorder="1" applyAlignment="1">
      <alignment vertical="center" shrinkToFit="1"/>
      <protection/>
    </xf>
    <xf numFmtId="186" fontId="71" fillId="24" borderId="28" xfId="65" applyNumberFormat="1" applyFont="1" applyFill="1" applyBorder="1" applyAlignment="1">
      <alignment vertical="center" shrinkToFit="1"/>
      <protection/>
    </xf>
    <xf numFmtId="0" fontId="71" fillId="24" borderId="33" xfId="65" applyNumberFormat="1" applyFont="1" applyFill="1" applyBorder="1" applyAlignment="1">
      <alignment horizontal="center" vertical="center" shrinkToFit="1"/>
      <protection/>
    </xf>
    <xf numFmtId="0" fontId="82" fillId="24" borderId="44" xfId="0" applyFont="1" applyFill="1" applyBorder="1" applyAlignment="1">
      <alignment horizontal="left" vertical="center"/>
    </xf>
    <xf numFmtId="0" fontId="83" fillId="24" borderId="44" xfId="0" applyFont="1" applyFill="1" applyBorder="1" applyAlignment="1">
      <alignment horizontal="left" vertical="center"/>
    </xf>
    <xf numFmtId="0" fontId="70" fillId="24" borderId="44" xfId="0" applyFont="1" applyFill="1" applyBorder="1" applyAlignment="1">
      <alignment vertical="center"/>
    </xf>
    <xf numFmtId="0" fontId="66" fillId="24" borderId="44" xfId="0" applyFont="1" applyFill="1" applyBorder="1" applyAlignment="1">
      <alignment vertical="center"/>
    </xf>
    <xf numFmtId="0" fontId="71" fillId="24" borderId="44" xfId="0" applyFont="1" applyFill="1" applyBorder="1" applyAlignment="1">
      <alignment vertical="center" shrinkToFit="1"/>
    </xf>
    <xf numFmtId="0" fontId="71" fillId="24" borderId="44" xfId="0" applyFont="1" applyFill="1" applyBorder="1" applyAlignment="1">
      <alignment vertical="center"/>
    </xf>
    <xf numFmtId="0" fontId="78" fillId="24" borderId="44" xfId="0" applyFont="1" applyFill="1" applyBorder="1" applyAlignment="1">
      <alignment vertical="center" shrinkToFit="1"/>
    </xf>
    <xf numFmtId="0" fontId="71" fillId="25" borderId="44" xfId="0" applyFont="1" applyFill="1" applyBorder="1" applyAlignment="1">
      <alignment vertical="center" shrinkToFit="1"/>
    </xf>
    <xf numFmtId="0" fontId="68" fillId="24" borderId="44" xfId="0" applyFont="1" applyFill="1" applyBorder="1" applyAlignment="1">
      <alignment vertical="center"/>
    </xf>
    <xf numFmtId="0" fontId="69" fillId="24" borderId="44" xfId="0" applyFont="1" applyFill="1" applyBorder="1" applyAlignment="1">
      <alignment vertical="center"/>
    </xf>
    <xf numFmtId="0" fontId="74" fillId="24" borderId="44" xfId="0" applyFont="1" applyFill="1" applyBorder="1" applyAlignment="1">
      <alignment vertical="center" shrinkToFit="1"/>
    </xf>
    <xf numFmtId="189" fontId="75" fillId="24" borderId="44" xfId="0" applyNumberFormat="1" applyFont="1" applyFill="1" applyBorder="1" applyAlignment="1">
      <alignment vertical="center"/>
    </xf>
    <xf numFmtId="0" fontId="76" fillId="24" borderId="44" xfId="0" applyFont="1" applyFill="1" applyBorder="1" applyAlignment="1">
      <alignment vertical="center" shrinkToFit="1"/>
    </xf>
    <xf numFmtId="0" fontId="77" fillId="24" borderId="44" xfId="0" applyFont="1" applyFill="1" applyBorder="1" applyAlignment="1">
      <alignment vertical="center" shrinkToFit="1"/>
    </xf>
    <xf numFmtId="0" fontId="84" fillId="24" borderId="0" xfId="0" applyFont="1" applyFill="1" applyBorder="1" applyAlignment="1">
      <alignment horizontal="right" vertical="center" shrinkToFit="1"/>
    </xf>
    <xf numFmtId="0" fontId="82" fillId="24" borderId="0" xfId="0" applyFont="1" applyFill="1" applyBorder="1" applyAlignment="1">
      <alignment horizontal="left" vertical="center"/>
    </xf>
    <xf numFmtId="189" fontId="9" fillId="24" borderId="0" xfId="65" applyNumberFormat="1" applyFont="1" applyFill="1" applyBorder="1" applyAlignment="1">
      <alignment horizontal="center" vertical="center" shrinkToFit="1"/>
      <protection/>
    </xf>
    <xf numFmtId="0" fontId="10" fillId="24" borderId="0" xfId="65" applyFont="1" applyFill="1" applyBorder="1" applyAlignment="1">
      <alignment horizontal="center" vertical="center"/>
      <protection/>
    </xf>
    <xf numFmtId="0" fontId="10" fillId="24" borderId="0" xfId="65" applyFont="1" applyFill="1" applyBorder="1" applyAlignment="1">
      <alignment horizontal="center"/>
      <protection/>
    </xf>
    <xf numFmtId="0" fontId="70" fillId="24" borderId="0" xfId="0" applyFont="1" applyFill="1" applyAlignment="1">
      <alignment horizontal="left" vertical="center"/>
    </xf>
    <xf numFmtId="0" fontId="75" fillId="24" borderId="0" xfId="0" applyFont="1" applyFill="1" applyAlignment="1">
      <alignment horizontal="left"/>
    </xf>
    <xf numFmtId="38" fontId="75" fillId="24" borderId="0" xfId="49" applyFont="1" applyFill="1" applyBorder="1" applyAlignment="1">
      <alignment horizontal="left"/>
    </xf>
    <xf numFmtId="0" fontId="10" fillId="24" borderId="38" xfId="65" applyFont="1" applyFill="1" applyBorder="1" applyAlignment="1">
      <alignment horizontal="center"/>
      <protection/>
    </xf>
    <xf numFmtId="0" fontId="10" fillId="24" borderId="37" xfId="65" applyFont="1" applyFill="1" applyBorder="1" applyAlignment="1">
      <alignment horizontal="center"/>
      <protection/>
    </xf>
    <xf numFmtId="0" fontId="10" fillId="24" borderId="36" xfId="65" applyFont="1" applyFill="1" applyBorder="1" applyAlignment="1">
      <alignment horizontal="center"/>
      <protection/>
    </xf>
    <xf numFmtId="0" fontId="82" fillId="24" borderId="0" xfId="0" applyFont="1" applyFill="1" applyBorder="1" applyAlignment="1">
      <alignment horizontal="left" vertical="center"/>
    </xf>
    <xf numFmtId="38" fontId="31" fillId="24" borderId="34" xfId="51" applyFont="1" applyFill="1" applyBorder="1" applyAlignment="1">
      <alignment horizontal="right" vertical="center" shrinkToFit="1"/>
    </xf>
    <xf numFmtId="38" fontId="31" fillId="24" borderId="33" xfId="51" applyFont="1" applyFill="1" applyBorder="1" applyAlignment="1">
      <alignment horizontal="right" vertical="center" shrinkToFit="1"/>
    </xf>
    <xf numFmtId="38" fontId="31" fillId="24" borderId="41" xfId="51" applyFont="1" applyFill="1" applyBorder="1" applyAlignment="1">
      <alignment horizontal="right" vertical="center" shrinkToFit="1"/>
    </xf>
    <xf numFmtId="0" fontId="84" fillId="24" borderId="0" xfId="0" applyFont="1" applyFill="1" applyBorder="1" applyAlignment="1">
      <alignment horizontal="right" vertical="center" shrinkToFit="1"/>
    </xf>
    <xf numFmtId="0" fontId="82" fillId="24" borderId="0" xfId="0" applyFont="1" applyFill="1" applyBorder="1" applyAlignment="1">
      <alignment horizontal="left" vertical="center"/>
    </xf>
    <xf numFmtId="0" fontId="45" fillId="24" borderId="0" xfId="70" applyNumberFormat="1" applyFont="1" applyFill="1" applyAlignment="1">
      <alignment vertical="center"/>
      <protection/>
    </xf>
    <xf numFmtId="0" fontId="41" fillId="24" borderId="0" xfId="0" applyFont="1" applyFill="1" applyAlignment="1">
      <alignment vertical="center"/>
    </xf>
    <xf numFmtId="0" fontId="44" fillId="24" borderId="0" xfId="0" applyFont="1" applyFill="1" applyAlignment="1">
      <alignment vertical="center"/>
    </xf>
    <xf numFmtId="0" fontId="42" fillId="24" borderId="0" xfId="0" applyFont="1" applyFill="1" applyAlignment="1">
      <alignment vertical="center"/>
    </xf>
    <xf numFmtId="0" fontId="43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14" fillId="25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33" fillId="24" borderId="0" xfId="0" applyNumberFormat="1" applyFont="1" applyFill="1" applyBorder="1" applyAlignment="1">
      <alignment/>
    </xf>
    <xf numFmtId="0" fontId="34" fillId="24" borderId="0" xfId="0" applyNumberFormat="1" applyFont="1" applyFill="1" applyBorder="1" applyAlignment="1">
      <alignment vertical="center"/>
    </xf>
    <xf numFmtId="0" fontId="30" fillId="24" borderId="0" xfId="0" applyFont="1" applyFill="1" applyAlignment="1">
      <alignment/>
    </xf>
    <xf numFmtId="0" fontId="30" fillId="0" borderId="0" xfId="0" applyFont="1" applyAlignment="1">
      <alignment vertical="center"/>
    </xf>
    <xf numFmtId="0" fontId="30" fillId="25" borderId="0" xfId="0" applyFont="1" applyFill="1" applyAlignment="1">
      <alignment vertical="center"/>
    </xf>
    <xf numFmtId="38" fontId="40" fillId="25" borderId="45" xfId="49" applyFont="1" applyFill="1" applyBorder="1" applyAlignment="1">
      <alignment vertical="center" shrinkToFit="1"/>
    </xf>
    <xf numFmtId="186" fontId="40" fillId="25" borderId="0" xfId="0" applyNumberFormat="1" applyFont="1" applyFill="1" applyBorder="1" applyAlignment="1">
      <alignment vertical="center" shrinkToFit="1"/>
    </xf>
    <xf numFmtId="0" fontId="30" fillId="25" borderId="0" xfId="0" applyFont="1" applyFill="1" applyAlignment="1">
      <alignment shrinkToFit="1"/>
    </xf>
    <xf numFmtId="38" fontId="40" fillId="25" borderId="20" xfId="0" applyNumberFormat="1" applyFont="1" applyFill="1" applyBorder="1" applyAlignment="1">
      <alignment horizontal="center" vertical="center" shrinkToFit="1"/>
    </xf>
    <xf numFmtId="38" fontId="40" fillId="25" borderId="46" xfId="49" applyFont="1" applyFill="1" applyBorder="1" applyAlignment="1">
      <alignment horizontal="center" vertical="center" shrinkToFit="1"/>
    </xf>
    <xf numFmtId="38" fontId="40" fillId="25" borderId="47" xfId="49" applyFont="1" applyFill="1" applyBorder="1" applyAlignment="1">
      <alignment vertical="center" shrinkToFit="1"/>
    </xf>
    <xf numFmtId="186" fontId="40" fillId="25" borderId="0" xfId="0" applyNumberFormat="1" applyFont="1" applyFill="1" applyBorder="1" applyAlignment="1">
      <alignment horizontal="center" vertical="center" shrinkToFit="1"/>
    </xf>
    <xf numFmtId="38" fontId="40" fillId="25" borderId="48" xfId="0" applyNumberFormat="1" applyFont="1" applyFill="1" applyBorder="1" applyAlignment="1">
      <alignment horizontal="center" vertical="center" shrinkToFit="1"/>
    </xf>
    <xf numFmtId="38" fontId="40" fillId="25" borderId="47" xfId="49" applyFont="1" applyFill="1" applyBorder="1" applyAlignment="1">
      <alignment horizontal="center" vertical="center" shrinkToFit="1"/>
    </xf>
    <xf numFmtId="0" fontId="34" fillId="25" borderId="0" xfId="0" applyNumberFormat="1" applyFont="1" applyFill="1" applyBorder="1" applyAlignment="1">
      <alignment/>
    </xf>
    <xf numFmtId="0" fontId="34" fillId="25" borderId="0" xfId="0" applyNumberFormat="1" applyFont="1" applyFill="1" applyBorder="1" applyAlignment="1">
      <alignment vertical="center"/>
    </xf>
    <xf numFmtId="0" fontId="30" fillId="25" borderId="0" xfId="0" applyFont="1" applyFill="1" applyAlignment="1">
      <alignment/>
    </xf>
    <xf numFmtId="38" fontId="40" fillId="25" borderId="0" xfId="49" applyFont="1" applyFill="1" applyBorder="1" applyAlignment="1">
      <alignment vertical="center" shrinkToFit="1"/>
    </xf>
    <xf numFmtId="38" fontId="30" fillId="25" borderId="0" xfId="49" applyFont="1" applyFill="1" applyAlignment="1">
      <alignment shrinkToFit="1"/>
    </xf>
    <xf numFmtId="38" fontId="40" fillId="25" borderId="20" xfId="49" applyFont="1" applyFill="1" applyBorder="1" applyAlignment="1">
      <alignment horizontal="center" vertical="center" shrinkToFit="1"/>
    </xf>
    <xf numFmtId="38" fontId="40" fillId="25" borderId="0" xfId="49" applyFont="1" applyFill="1" applyBorder="1" applyAlignment="1">
      <alignment horizontal="center" vertical="center" shrinkToFit="1"/>
    </xf>
    <xf numFmtId="38" fontId="40" fillId="25" borderId="48" xfId="49" applyFont="1" applyFill="1" applyBorder="1" applyAlignment="1">
      <alignment horizontal="center" vertical="center" shrinkToFit="1"/>
    </xf>
    <xf numFmtId="0" fontId="0" fillId="25" borderId="0" xfId="0" applyFill="1" applyAlignment="1">
      <alignment/>
    </xf>
    <xf numFmtId="0" fontId="33" fillId="25" borderId="0" xfId="0" applyNumberFormat="1" applyFont="1" applyFill="1" applyBorder="1" applyAlignment="1">
      <alignment/>
    </xf>
    <xf numFmtId="0" fontId="74" fillId="24" borderId="49" xfId="0" applyFont="1" applyFill="1" applyBorder="1" applyAlignment="1">
      <alignment vertical="center" shrinkToFit="1"/>
    </xf>
    <xf numFmtId="0" fontId="74" fillId="24" borderId="50" xfId="0" applyFont="1" applyFill="1" applyBorder="1" applyAlignment="1">
      <alignment vertical="center" shrinkToFit="1"/>
    </xf>
    <xf numFmtId="0" fontId="74" fillId="24" borderId="51" xfId="0" applyFont="1" applyFill="1" applyBorder="1" applyAlignment="1">
      <alignment vertical="center" shrinkToFit="1"/>
    </xf>
    <xf numFmtId="0" fontId="71" fillId="24" borderId="0" xfId="0" applyFont="1" applyFill="1" applyAlignment="1">
      <alignment vertical="center"/>
    </xf>
    <xf numFmtId="38" fontId="84" fillId="24" borderId="0" xfId="49" applyFont="1" applyFill="1" applyAlignment="1">
      <alignment vertical="center"/>
    </xf>
    <xf numFmtId="0" fontId="85" fillId="24" borderId="19" xfId="0" applyFont="1" applyFill="1" applyBorder="1" applyAlignment="1">
      <alignment horizontal="right" vertical="center" shrinkToFit="1"/>
    </xf>
    <xf numFmtId="0" fontId="85" fillId="24" borderId="0" xfId="0" applyFont="1" applyFill="1" applyBorder="1" applyAlignment="1">
      <alignment horizontal="right" vertical="center" shrinkToFit="1"/>
    </xf>
    <xf numFmtId="0" fontId="85" fillId="24" borderId="52" xfId="0" applyFont="1" applyFill="1" applyBorder="1" applyAlignment="1">
      <alignment horizontal="right" vertical="center" shrinkToFit="1"/>
    </xf>
    <xf numFmtId="0" fontId="85" fillId="24" borderId="53" xfId="0" applyFont="1" applyFill="1" applyBorder="1" applyAlignment="1">
      <alignment horizontal="right" vertical="center" shrinkToFit="1"/>
    </xf>
    <xf numFmtId="0" fontId="85" fillId="24" borderId="54" xfId="0" applyFont="1" applyFill="1" applyBorder="1" applyAlignment="1">
      <alignment horizontal="right" vertical="center" shrinkToFit="1"/>
    </xf>
    <xf numFmtId="0" fontId="85" fillId="24" borderId="0" xfId="0" applyFont="1" applyFill="1" applyBorder="1" applyAlignment="1">
      <alignment vertical="center" shrinkToFit="1"/>
    </xf>
    <xf numFmtId="0" fontId="85" fillId="24" borderId="54" xfId="0" applyFont="1" applyFill="1" applyBorder="1" applyAlignment="1">
      <alignment vertical="center" shrinkToFit="1"/>
    </xf>
    <xf numFmtId="0" fontId="85" fillId="24" borderId="49" xfId="0" applyFont="1" applyFill="1" applyBorder="1" applyAlignment="1">
      <alignment vertical="center" shrinkToFit="1"/>
    </xf>
    <xf numFmtId="0" fontId="85" fillId="24" borderId="55" xfId="0" applyFont="1" applyFill="1" applyBorder="1" applyAlignment="1">
      <alignment horizontal="right" vertical="center" shrinkToFit="1"/>
    </xf>
    <xf numFmtId="0" fontId="85" fillId="24" borderId="56" xfId="0" applyFont="1" applyFill="1" applyBorder="1" applyAlignment="1">
      <alignment horizontal="right" vertical="center" shrinkToFit="1"/>
    </xf>
    <xf numFmtId="0" fontId="85" fillId="24" borderId="57" xfId="0" applyFont="1" applyFill="1" applyBorder="1" applyAlignment="1">
      <alignment horizontal="right" vertical="center" shrinkToFit="1"/>
    </xf>
    <xf numFmtId="0" fontId="85" fillId="24" borderId="33" xfId="0" applyFont="1" applyFill="1" applyBorder="1" applyAlignment="1">
      <alignment horizontal="right" vertical="center" shrinkToFit="1"/>
    </xf>
    <xf numFmtId="0" fontId="85" fillId="24" borderId="58" xfId="0" applyFont="1" applyFill="1" applyBorder="1" applyAlignment="1">
      <alignment horizontal="right" vertical="center" shrinkToFit="1"/>
    </xf>
    <xf numFmtId="0" fontId="85" fillId="24" borderId="59" xfId="0" applyFont="1" applyFill="1" applyBorder="1" applyAlignment="1">
      <alignment horizontal="right" vertical="center" shrinkToFit="1"/>
    </xf>
    <xf numFmtId="0" fontId="85" fillId="24" borderId="28" xfId="0" applyFont="1" applyFill="1" applyBorder="1" applyAlignment="1">
      <alignment horizontal="right" vertical="center" shrinkToFit="1"/>
    </xf>
    <xf numFmtId="0" fontId="85" fillId="24" borderId="46" xfId="0" applyFont="1" applyFill="1" applyBorder="1" applyAlignment="1">
      <alignment horizontal="right" vertical="center" shrinkToFit="1"/>
    </xf>
    <xf numFmtId="0" fontId="85" fillId="24" borderId="50" xfId="0" applyFont="1" applyFill="1" applyBorder="1" applyAlignment="1">
      <alignment horizontal="right" vertical="center" shrinkToFit="1"/>
    </xf>
    <xf numFmtId="0" fontId="85" fillId="24" borderId="60" xfId="0" applyFont="1" applyFill="1" applyBorder="1" applyAlignment="1">
      <alignment horizontal="right" vertical="center" shrinkToFit="1"/>
    </xf>
    <xf numFmtId="0" fontId="85" fillId="24" borderId="61" xfId="0" applyFont="1" applyFill="1" applyBorder="1" applyAlignment="1">
      <alignment horizontal="right" vertical="center" shrinkToFit="1"/>
    </xf>
    <xf numFmtId="0" fontId="85" fillId="24" borderId="49" xfId="0" applyFont="1" applyFill="1" applyBorder="1" applyAlignment="1">
      <alignment horizontal="right" vertical="center" shrinkToFit="1"/>
    </xf>
    <xf numFmtId="0" fontId="85" fillId="24" borderId="62" xfId="0" applyFont="1" applyFill="1" applyBorder="1" applyAlignment="1">
      <alignment horizontal="right" vertical="center" shrinkToFit="1"/>
    </xf>
    <xf numFmtId="0" fontId="85" fillId="24" borderId="63" xfId="0" applyFont="1" applyFill="1" applyBorder="1" applyAlignment="1">
      <alignment horizontal="right" vertical="center" shrinkToFit="1"/>
    </xf>
    <xf numFmtId="0" fontId="31" fillId="24" borderId="43" xfId="65" applyFont="1" applyFill="1" applyBorder="1" applyAlignment="1">
      <alignment horizontal="center" vertical="center"/>
      <protection/>
    </xf>
    <xf numFmtId="0" fontId="31" fillId="24" borderId="35" xfId="65" applyFont="1" applyFill="1" applyBorder="1" applyAlignment="1">
      <alignment horizontal="center" vertical="center"/>
      <protection/>
    </xf>
    <xf numFmtId="0" fontId="31" fillId="24" borderId="64" xfId="65" applyFont="1" applyFill="1" applyBorder="1" applyAlignment="1">
      <alignment horizontal="center" vertical="center"/>
      <protection/>
    </xf>
    <xf numFmtId="0" fontId="31" fillId="24" borderId="18" xfId="65" applyFont="1" applyFill="1" applyBorder="1" applyAlignment="1">
      <alignment horizontal="center" vertical="center"/>
      <protection/>
    </xf>
    <xf numFmtId="0" fontId="31" fillId="24" borderId="0" xfId="65" applyFont="1" applyFill="1" applyBorder="1" applyAlignment="1">
      <alignment horizontal="center" vertical="center"/>
      <protection/>
    </xf>
    <xf numFmtId="0" fontId="31" fillId="24" borderId="17" xfId="65" applyFont="1" applyFill="1" applyBorder="1" applyAlignment="1">
      <alignment horizontal="center" vertical="center"/>
      <protection/>
    </xf>
    <xf numFmtId="0" fontId="80" fillId="24" borderId="0" xfId="0" applyFont="1" applyFill="1" applyAlignment="1">
      <alignment vertical="center"/>
    </xf>
    <xf numFmtId="0" fontId="86" fillId="24" borderId="0" xfId="0" applyFont="1" applyFill="1" applyAlignment="1">
      <alignment horizontal="left"/>
    </xf>
    <xf numFmtId="38" fontId="86" fillId="24" borderId="0" xfId="49" applyFont="1" applyFill="1" applyBorder="1" applyAlignment="1">
      <alignment horizontal="left"/>
    </xf>
    <xf numFmtId="38" fontId="40" fillId="25" borderId="45" xfId="49" applyFont="1" applyFill="1" applyBorder="1" applyAlignment="1">
      <alignment horizontal="center" vertical="center" shrinkToFit="1"/>
    </xf>
    <xf numFmtId="0" fontId="34" fillId="25" borderId="0" xfId="0" applyNumberFormat="1" applyFont="1" applyFill="1" applyBorder="1" applyAlignment="1">
      <alignment horizontal="center"/>
    </xf>
    <xf numFmtId="0" fontId="86" fillId="24" borderId="0" xfId="0" applyFont="1" applyFill="1" applyAlignment="1">
      <alignment horizontal="left"/>
    </xf>
    <xf numFmtId="38" fontId="86" fillId="24" borderId="0" xfId="49" applyFont="1" applyFill="1" applyBorder="1" applyAlignment="1">
      <alignment horizontal="left"/>
    </xf>
    <xf numFmtId="0" fontId="0" fillId="25" borderId="65" xfId="0" applyFill="1" applyBorder="1" applyAlignment="1">
      <alignment/>
    </xf>
    <xf numFmtId="0" fontId="14" fillId="25" borderId="66" xfId="0" applyFont="1" applyFill="1" applyBorder="1" applyAlignment="1">
      <alignment vertical="center"/>
    </xf>
    <xf numFmtId="0" fontId="0" fillId="25" borderId="67" xfId="0" applyFill="1" applyBorder="1" applyAlignment="1">
      <alignment/>
    </xf>
    <xf numFmtId="0" fontId="33" fillId="25" borderId="66" xfId="0" applyNumberFormat="1" applyFont="1" applyFill="1" applyBorder="1" applyAlignment="1">
      <alignment/>
    </xf>
    <xf numFmtId="0" fontId="33" fillId="25" borderId="65" xfId="0" applyNumberFormat="1" applyFont="1" applyFill="1" applyBorder="1" applyAlignment="1">
      <alignment/>
    </xf>
    <xf numFmtId="0" fontId="33" fillId="25" borderId="67" xfId="0" applyNumberFormat="1" applyFont="1" applyFill="1" applyBorder="1" applyAlignment="1">
      <alignment/>
    </xf>
    <xf numFmtId="0" fontId="0" fillId="25" borderId="66" xfId="0" applyFill="1" applyBorder="1" applyAlignment="1">
      <alignment/>
    </xf>
    <xf numFmtId="0" fontId="46" fillId="25" borderId="66" xfId="0" applyFont="1" applyFill="1" applyBorder="1" applyAlignment="1">
      <alignment horizontal="center" vertical="center"/>
    </xf>
    <xf numFmtId="0" fontId="46" fillId="25" borderId="67" xfId="0" applyFont="1" applyFill="1" applyBorder="1" applyAlignment="1">
      <alignment horizontal="center" vertical="center"/>
    </xf>
    <xf numFmtId="0" fontId="87" fillId="24" borderId="0" xfId="0" applyFont="1" applyFill="1" applyAlignment="1">
      <alignment vertical="center" shrinkToFit="1"/>
    </xf>
    <xf numFmtId="0" fontId="88" fillId="24" borderId="0" xfId="0" applyFont="1" applyFill="1" applyAlignment="1">
      <alignment vertical="center"/>
    </xf>
    <xf numFmtId="0" fontId="89" fillId="24" borderId="0" xfId="0" applyFont="1" applyFill="1" applyAlignment="1">
      <alignment vertical="center"/>
    </xf>
    <xf numFmtId="0" fontId="90" fillId="24" borderId="0" xfId="0" applyFont="1" applyFill="1" applyBorder="1" applyAlignment="1">
      <alignment vertical="center" shrinkToFit="1"/>
    </xf>
    <xf numFmtId="0" fontId="91" fillId="24" borderId="0" xfId="0" applyFont="1" applyFill="1" applyBorder="1" applyAlignment="1">
      <alignment vertical="center" shrinkToFit="1"/>
    </xf>
    <xf numFmtId="189" fontId="71" fillId="24" borderId="0" xfId="0" applyNumberFormat="1" applyFont="1" applyFill="1" applyAlignment="1">
      <alignment horizontal="center" vertical="center" shrinkToFit="1"/>
    </xf>
    <xf numFmtId="0" fontId="85" fillId="24" borderId="52" xfId="0" applyFont="1" applyFill="1" applyBorder="1" applyAlignment="1">
      <alignment vertical="center" shrinkToFit="1"/>
    </xf>
    <xf numFmtId="0" fontId="85" fillId="24" borderId="68" xfId="0" applyFont="1" applyFill="1" applyBorder="1" applyAlignment="1">
      <alignment vertical="center" shrinkToFit="1"/>
    </xf>
    <xf numFmtId="0" fontId="85" fillId="24" borderId="0" xfId="0" applyFont="1" applyFill="1" applyBorder="1" applyAlignment="1">
      <alignment vertical="center"/>
    </xf>
    <xf numFmtId="38" fontId="85" fillId="24" borderId="0" xfId="0" applyNumberFormat="1" applyFont="1" applyFill="1" applyBorder="1" applyAlignment="1">
      <alignment vertical="center"/>
    </xf>
    <xf numFmtId="38" fontId="71" fillId="24" borderId="0" xfId="49" applyFont="1" applyFill="1" applyAlignment="1">
      <alignment vertical="center"/>
    </xf>
    <xf numFmtId="0" fontId="91" fillId="24" borderId="0" xfId="0" applyFont="1" applyFill="1" applyBorder="1" applyAlignment="1">
      <alignment vertical="center"/>
    </xf>
    <xf numFmtId="0" fontId="92" fillId="24" borderId="0" xfId="0" applyFont="1" applyFill="1" applyBorder="1" applyAlignment="1">
      <alignment horizontal="left" vertical="center"/>
    </xf>
    <xf numFmtId="38" fontId="71" fillId="24" borderId="20" xfId="49" applyFont="1" applyFill="1" applyBorder="1" applyAlignment="1">
      <alignment horizontal="center" vertical="center" shrinkToFit="1"/>
    </xf>
    <xf numFmtId="38" fontId="71" fillId="24" borderId="28" xfId="49" applyFont="1" applyFill="1" applyBorder="1" applyAlignment="1">
      <alignment horizontal="center" vertical="center" shrinkToFit="1"/>
    </xf>
    <xf numFmtId="38" fontId="71" fillId="24" borderId="21" xfId="49" applyFont="1" applyFill="1" applyBorder="1" applyAlignment="1">
      <alignment horizontal="center" vertical="center" shrinkToFit="1"/>
    </xf>
    <xf numFmtId="38" fontId="71" fillId="24" borderId="33" xfId="49" applyFont="1" applyFill="1" applyBorder="1" applyAlignment="1">
      <alignment horizontal="center" vertical="center" shrinkToFit="1"/>
    </xf>
    <xf numFmtId="38" fontId="71" fillId="24" borderId="46" xfId="49" applyFont="1" applyFill="1" applyBorder="1" applyAlignment="1">
      <alignment horizontal="center" vertical="center" shrinkToFit="1"/>
    </xf>
    <xf numFmtId="38" fontId="71" fillId="24" borderId="58" xfId="49" applyFont="1" applyFill="1" applyBorder="1" applyAlignment="1">
      <alignment horizontal="center" vertical="center" shrinkToFit="1"/>
    </xf>
    <xf numFmtId="38" fontId="86" fillId="24" borderId="0" xfId="49" applyFont="1" applyFill="1" applyBorder="1" applyAlignment="1">
      <alignment horizontal="left"/>
    </xf>
    <xf numFmtId="0" fontId="10" fillId="24" borderId="38" xfId="65" applyFont="1" applyFill="1" applyBorder="1" applyAlignment="1">
      <alignment horizontal="center" shrinkToFit="1"/>
      <protection/>
    </xf>
    <xf numFmtId="0" fontId="10" fillId="24" borderId="36" xfId="65" applyFont="1" applyFill="1" applyBorder="1" applyAlignment="1">
      <alignment horizontal="center" shrinkToFit="1"/>
      <protection/>
    </xf>
    <xf numFmtId="0" fontId="10" fillId="24" borderId="37" xfId="65" applyFont="1" applyFill="1" applyBorder="1" applyAlignment="1">
      <alignment horizontal="center" shrinkToFit="1"/>
      <protection/>
    </xf>
    <xf numFmtId="0" fontId="10" fillId="24" borderId="38" xfId="65" applyFont="1" applyFill="1" applyBorder="1" applyAlignment="1">
      <alignment horizontal="center"/>
      <protection/>
    </xf>
    <xf numFmtId="0" fontId="10" fillId="24" borderId="37" xfId="65" applyFont="1" applyFill="1" applyBorder="1" applyAlignment="1">
      <alignment horizontal="center"/>
      <protection/>
    </xf>
    <xf numFmtId="0" fontId="10" fillId="24" borderId="36" xfId="65" applyFont="1" applyFill="1" applyBorder="1" applyAlignment="1">
      <alignment horizontal="center"/>
      <protection/>
    </xf>
    <xf numFmtId="0" fontId="86" fillId="24" borderId="0" xfId="0" applyFont="1" applyFill="1" applyAlignment="1">
      <alignment horizontal="left"/>
    </xf>
    <xf numFmtId="0" fontId="86" fillId="24" borderId="33" xfId="0" applyFont="1" applyFill="1" applyBorder="1" applyAlignment="1">
      <alignment horizontal="left"/>
    </xf>
    <xf numFmtId="0" fontId="93" fillId="24" borderId="0" xfId="0" applyFont="1" applyFill="1" applyAlignment="1">
      <alignment horizontal="left" vertical="center"/>
    </xf>
    <xf numFmtId="0" fontId="10" fillId="24" borderId="64" xfId="65" applyNumberFormat="1" applyFont="1" applyFill="1" applyBorder="1" applyAlignment="1">
      <alignment horizontal="center" vertical="center" shrinkToFit="1"/>
      <protection/>
    </xf>
    <xf numFmtId="0" fontId="10" fillId="24" borderId="17" xfId="65" applyNumberFormat="1" applyFont="1" applyFill="1" applyBorder="1" applyAlignment="1">
      <alignment horizontal="center" vertical="center" shrinkToFit="1"/>
      <protection/>
    </xf>
    <xf numFmtId="189" fontId="11" fillId="24" borderId="43" xfId="65" applyNumberFormat="1" applyFont="1" applyFill="1" applyBorder="1" applyAlignment="1">
      <alignment horizontal="center" vertical="center" shrinkToFit="1"/>
      <protection/>
    </xf>
    <xf numFmtId="189" fontId="11" fillId="24" borderId="35" xfId="65" applyNumberFormat="1" applyFont="1" applyFill="1" applyBorder="1" applyAlignment="1">
      <alignment horizontal="center" vertical="center" shrinkToFit="1"/>
      <protection/>
    </xf>
    <xf numFmtId="189" fontId="11" fillId="24" borderId="64" xfId="65" applyNumberFormat="1" applyFont="1" applyFill="1" applyBorder="1" applyAlignment="1">
      <alignment horizontal="center" vertical="center" shrinkToFit="1"/>
      <protection/>
    </xf>
    <xf numFmtId="189" fontId="11" fillId="24" borderId="18" xfId="65" applyNumberFormat="1" applyFont="1" applyFill="1" applyBorder="1" applyAlignment="1">
      <alignment horizontal="center" vertical="center" shrinkToFit="1"/>
      <protection/>
    </xf>
    <xf numFmtId="189" fontId="11" fillId="24" borderId="0" xfId="65" applyNumberFormat="1" applyFont="1" applyFill="1" applyBorder="1" applyAlignment="1">
      <alignment horizontal="center" vertical="center" shrinkToFit="1"/>
      <protection/>
    </xf>
    <xf numFmtId="189" fontId="11" fillId="24" borderId="17" xfId="65" applyNumberFormat="1" applyFont="1" applyFill="1" applyBorder="1" applyAlignment="1">
      <alignment horizontal="center" vertical="center" shrinkToFit="1"/>
      <protection/>
    </xf>
    <xf numFmtId="0" fontId="31" fillId="24" borderId="18" xfId="65" applyFont="1" applyFill="1" applyBorder="1" applyAlignment="1">
      <alignment horizontal="center" vertical="center"/>
      <protection/>
    </xf>
    <xf numFmtId="0" fontId="31" fillId="24" borderId="0" xfId="65" applyFont="1" applyFill="1" applyBorder="1" applyAlignment="1">
      <alignment horizontal="center" vertical="center"/>
      <protection/>
    </xf>
    <xf numFmtId="0" fontId="31" fillId="24" borderId="17" xfId="65" applyFont="1" applyFill="1" applyBorder="1" applyAlignment="1">
      <alignment horizontal="center" vertical="center"/>
      <protection/>
    </xf>
    <xf numFmtId="0" fontId="31" fillId="24" borderId="39" xfId="65" applyFont="1" applyFill="1" applyBorder="1" applyAlignment="1">
      <alignment horizontal="center" vertical="center" shrinkToFit="1"/>
      <protection/>
    </xf>
    <xf numFmtId="0" fontId="31" fillId="24" borderId="35" xfId="65" applyFont="1" applyFill="1" applyBorder="1" applyAlignment="1">
      <alignment horizontal="center" vertical="center" shrinkToFit="1"/>
      <protection/>
    </xf>
    <xf numFmtId="0" fontId="31" fillId="24" borderId="64" xfId="65" applyFont="1" applyFill="1" applyBorder="1" applyAlignment="1">
      <alignment horizontal="center" vertical="center" shrinkToFit="1"/>
      <protection/>
    </xf>
    <xf numFmtId="189" fontId="11" fillId="24" borderId="29" xfId="65" applyNumberFormat="1" applyFont="1" applyFill="1" applyBorder="1" applyAlignment="1">
      <alignment horizontal="center" vertical="center" shrinkToFit="1"/>
      <protection/>
    </xf>
    <xf numFmtId="189" fontId="11" fillId="24" borderId="28" xfId="65" applyNumberFormat="1" applyFont="1" applyFill="1" applyBorder="1" applyAlignment="1">
      <alignment horizontal="center" vertical="center" shrinkToFit="1"/>
      <protection/>
    </xf>
    <xf numFmtId="189" fontId="11" fillId="24" borderId="40" xfId="65" applyNumberFormat="1" applyFont="1" applyFill="1" applyBorder="1" applyAlignment="1">
      <alignment horizontal="center" vertical="center" shrinkToFit="1"/>
      <protection/>
    </xf>
    <xf numFmtId="0" fontId="10" fillId="24" borderId="38" xfId="65" applyFont="1" applyFill="1" applyBorder="1" applyAlignment="1">
      <alignment horizontal="center" vertical="center" shrinkToFit="1"/>
      <protection/>
    </xf>
    <xf numFmtId="0" fontId="10" fillId="24" borderId="36" xfId="65" applyFont="1" applyFill="1" applyBorder="1" applyAlignment="1">
      <alignment horizontal="center" vertical="center" shrinkToFit="1"/>
      <protection/>
    </xf>
    <xf numFmtId="0" fontId="10" fillId="24" borderId="38" xfId="65" applyFont="1" applyFill="1" applyBorder="1" applyAlignment="1">
      <alignment horizontal="center" vertical="center"/>
      <protection/>
    </xf>
    <xf numFmtId="0" fontId="10" fillId="24" borderId="37" xfId="65" applyFont="1" applyFill="1" applyBorder="1" applyAlignment="1">
      <alignment horizontal="center" vertical="center"/>
      <protection/>
    </xf>
    <xf numFmtId="0" fontId="10" fillId="24" borderId="36" xfId="65" applyFont="1" applyFill="1" applyBorder="1" applyAlignment="1">
      <alignment horizontal="center" vertical="center"/>
      <protection/>
    </xf>
    <xf numFmtId="0" fontId="10" fillId="24" borderId="37" xfId="65" applyFont="1" applyFill="1" applyBorder="1" applyAlignment="1">
      <alignment horizontal="center" vertical="center" shrinkToFit="1"/>
      <protection/>
    </xf>
    <xf numFmtId="0" fontId="93" fillId="24" borderId="0" xfId="0" applyFont="1" applyFill="1" applyAlignment="1">
      <alignment horizontal="center" vertical="center"/>
    </xf>
    <xf numFmtId="38" fontId="40" fillId="25" borderId="69" xfId="49" applyFont="1" applyFill="1" applyBorder="1" applyAlignment="1">
      <alignment horizontal="center" vertical="center" shrinkToFit="1"/>
    </xf>
    <xf numFmtId="38" fontId="40" fillId="25" borderId="45" xfId="49" applyFont="1" applyFill="1" applyBorder="1" applyAlignment="1">
      <alignment horizontal="center" vertical="center" shrinkToFit="1"/>
    </xf>
    <xf numFmtId="38" fontId="40" fillId="25" borderId="48" xfId="49" applyFont="1" applyFill="1" applyBorder="1" applyAlignment="1">
      <alignment horizontal="center" vertical="center" shrinkToFit="1"/>
    </xf>
    <xf numFmtId="38" fontId="40" fillId="25" borderId="70" xfId="49" applyFont="1" applyFill="1" applyBorder="1" applyAlignment="1">
      <alignment horizontal="center" vertical="center" shrinkToFit="1"/>
    </xf>
    <xf numFmtId="38" fontId="40" fillId="25" borderId="47" xfId="49" applyFont="1" applyFill="1" applyBorder="1" applyAlignment="1">
      <alignment horizontal="center" vertical="center" shrinkToFit="1"/>
    </xf>
    <xf numFmtId="38" fontId="40" fillId="25" borderId="71" xfId="49" applyFont="1" applyFill="1" applyBorder="1" applyAlignment="1">
      <alignment horizontal="center" vertical="center" shrinkToFit="1"/>
    </xf>
    <xf numFmtId="38" fontId="40" fillId="25" borderId="48" xfId="0" applyNumberFormat="1" applyFont="1" applyFill="1" applyBorder="1" applyAlignment="1">
      <alignment horizontal="center" vertical="center" shrinkToFit="1"/>
    </xf>
    <xf numFmtId="0" fontId="40" fillId="25" borderId="70" xfId="0" applyNumberFormat="1" applyFont="1" applyFill="1" applyBorder="1" applyAlignment="1">
      <alignment horizontal="center" vertical="center" shrinkToFit="1"/>
    </xf>
    <xf numFmtId="38" fontId="40" fillId="25" borderId="70" xfId="0" applyNumberFormat="1" applyFont="1" applyFill="1" applyBorder="1" applyAlignment="1">
      <alignment horizontal="center" vertical="center" shrinkToFit="1"/>
    </xf>
    <xf numFmtId="38" fontId="40" fillId="25" borderId="71" xfId="0" applyNumberFormat="1" applyFont="1" applyFill="1" applyBorder="1" applyAlignment="1">
      <alignment horizontal="center" vertical="center" shrinkToFit="1"/>
    </xf>
    <xf numFmtId="0" fontId="40" fillId="25" borderId="69" xfId="0" applyNumberFormat="1" applyFont="1" applyFill="1" applyBorder="1" applyAlignment="1">
      <alignment horizontal="center" vertical="center" shrinkToFit="1"/>
    </xf>
    <xf numFmtId="38" fontId="40" fillId="25" borderId="69" xfId="0" applyNumberFormat="1" applyFont="1" applyFill="1" applyBorder="1" applyAlignment="1">
      <alignment horizontal="center" vertical="center" shrinkToFit="1"/>
    </xf>
    <xf numFmtId="0" fontId="31" fillId="24" borderId="72" xfId="65" applyFont="1" applyFill="1" applyBorder="1" applyAlignment="1">
      <alignment horizontal="center" vertical="center" shrinkToFit="1"/>
      <protection/>
    </xf>
    <xf numFmtId="0" fontId="10" fillId="24" borderId="72" xfId="65" applyNumberFormat="1" applyFont="1" applyFill="1" applyBorder="1" applyAlignment="1">
      <alignment horizontal="center" vertical="center" shrinkToFit="1"/>
      <protection/>
    </xf>
    <xf numFmtId="0" fontId="10" fillId="24" borderId="49" xfId="65" applyNumberFormat="1" applyFont="1" applyFill="1" applyBorder="1" applyAlignment="1">
      <alignment horizontal="center" vertical="center" shrinkToFit="1"/>
      <protection/>
    </xf>
    <xf numFmtId="0" fontId="10" fillId="24" borderId="58" xfId="65" applyNumberFormat="1" applyFont="1" applyFill="1" applyBorder="1" applyAlignment="1">
      <alignment horizontal="center" vertical="center" shrinkToFit="1"/>
      <protection/>
    </xf>
    <xf numFmtId="0" fontId="10" fillId="24" borderId="46" xfId="65" applyNumberFormat="1" applyFont="1" applyFill="1" applyBorder="1" applyAlignment="1">
      <alignment horizontal="center" vertical="center" shrinkToFit="1"/>
      <protection/>
    </xf>
    <xf numFmtId="0" fontId="10" fillId="24" borderId="40" xfId="65" applyNumberFormat="1" applyFont="1" applyFill="1" applyBorder="1" applyAlignment="1">
      <alignment horizontal="center" vertical="center" shrinkToFit="1"/>
      <protection/>
    </xf>
    <xf numFmtId="0" fontId="10" fillId="24" borderId="41" xfId="65" applyNumberFormat="1" applyFont="1" applyFill="1" applyBorder="1" applyAlignment="1">
      <alignment horizontal="center" vertical="center" shrinkToFit="1"/>
      <protection/>
    </xf>
    <xf numFmtId="0" fontId="10" fillId="24" borderId="73" xfId="65" applyFont="1" applyFill="1" applyBorder="1" applyAlignment="1">
      <alignment horizontal="right" vertical="center" shrinkToFit="1"/>
      <protection/>
    </xf>
    <xf numFmtId="0" fontId="10" fillId="24" borderId="74" xfId="65" applyFont="1" applyFill="1" applyBorder="1" applyAlignment="1">
      <alignment horizontal="right" vertical="center" shrinkToFit="1"/>
      <protection/>
    </xf>
    <xf numFmtId="0" fontId="10" fillId="24" borderId="75" xfId="65" applyFont="1" applyFill="1" applyBorder="1" applyAlignment="1">
      <alignment horizontal="right" vertical="center" shrinkToFit="1"/>
      <protection/>
    </xf>
    <xf numFmtId="0" fontId="10" fillId="24" borderId="76" xfId="65" applyFont="1" applyFill="1" applyBorder="1" applyAlignment="1">
      <alignment horizontal="right" vertical="center" shrinkToFit="1"/>
      <protection/>
    </xf>
    <xf numFmtId="0" fontId="10" fillId="24" borderId="77" xfId="65" applyFont="1" applyFill="1" applyBorder="1" applyAlignment="1">
      <alignment horizontal="right" vertical="center" shrinkToFit="1"/>
      <protection/>
    </xf>
    <xf numFmtId="0" fontId="10" fillId="24" borderId="78" xfId="65" applyFont="1" applyFill="1" applyBorder="1" applyAlignment="1">
      <alignment horizontal="right" vertical="center" shrinkToFit="1"/>
      <protection/>
    </xf>
    <xf numFmtId="0" fontId="10" fillId="24" borderId="46" xfId="65" applyFont="1" applyFill="1" applyBorder="1" applyAlignment="1">
      <alignment horizontal="right" vertical="center" shrinkToFit="1"/>
      <protection/>
    </xf>
    <xf numFmtId="0" fontId="10" fillId="24" borderId="49" xfId="65" applyFont="1" applyFill="1" applyBorder="1" applyAlignment="1">
      <alignment horizontal="right" vertical="center" shrinkToFit="1"/>
      <protection/>
    </xf>
    <xf numFmtId="0" fontId="10" fillId="24" borderId="35" xfId="65" applyNumberFormat="1" applyFont="1" applyFill="1" applyBorder="1" applyAlignment="1">
      <alignment horizontal="center" vertical="center" shrinkToFit="1"/>
      <protection/>
    </xf>
    <xf numFmtId="0" fontId="10" fillId="24" borderId="0" xfId="65" applyNumberFormat="1" applyFont="1" applyFill="1" applyBorder="1" applyAlignment="1">
      <alignment horizontal="center" vertical="center" shrinkToFit="1"/>
      <protection/>
    </xf>
    <xf numFmtId="0" fontId="10" fillId="24" borderId="28" xfId="65" applyNumberFormat="1" applyFont="1" applyFill="1" applyBorder="1" applyAlignment="1">
      <alignment horizontal="center" vertical="center" shrinkToFit="1"/>
      <protection/>
    </xf>
    <xf numFmtId="0" fontId="10" fillId="24" borderId="33" xfId="65" applyNumberFormat="1" applyFont="1" applyFill="1" applyBorder="1" applyAlignment="1">
      <alignment horizontal="center" vertical="center" shrinkToFit="1"/>
      <protection/>
    </xf>
    <xf numFmtId="0" fontId="31" fillId="24" borderId="25" xfId="65" applyFont="1" applyFill="1" applyBorder="1" applyAlignment="1">
      <alignment horizontal="center" vertical="center" shrinkToFit="1"/>
      <protection/>
    </xf>
    <xf numFmtId="0" fontId="31" fillId="24" borderId="15" xfId="65" applyFont="1" applyFill="1" applyBorder="1" applyAlignment="1">
      <alignment horizontal="center" vertical="center" shrinkToFit="1"/>
      <protection/>
    </xf>
    <xf numFmtId="0" fontId="31" fillId="24" borderId="14" xfId="65" applyFont="1" applyFill="1" applyBorder="1" applyAlignment="1">
      <alignment horizontal="center" vertical="center" shrinkToFit="1"/>
      <protection/>
    </xf>
    <xf numFmtId="0" fontId="31" fillId="24" borderId="43" xfId="65" applyFont="1" applyFill="1" applyBorder="1" applyAlignment="1">
      <alignment horizontal="center" vertical="center"/>
      <protection/>
    </xf>
    <xf numFmtId="0" fontId="31" fillId="24" borderId="35" xfId="65" applyFont="1" applyFill="1" applyBorder="1" applyAlignment="1">
      <alignment horizontal="center" vertical="center"/>
      <protection/>
    </xf>
    <xf numFmtId="0" fontId="31" fillId="24" borderId="64" xfId="65" applyFont="1" applyFill="1" applyBorder="1" applyAlignment="1">
      <alignment horizontal="center" vertical="center"/>
      <protection/>
    </xf>
    <xf numFmtId="0" fontId="10" fillId="24" borderId="46" xfId="65" applyFont="1" applyFill="1" applyBorder="1" applyAlignment="1">
      <alignment horizontal="center" vertical="center" shrinkToFit="1"/>
      <protection/>
    </xf>
    <xf numFmtId="0" fontId="10" fillId="24" borderId="49" xfId="65" applyFont="1" applyFill="1" applyBorder="1" applyAlignment="1">
      <alignment horizontal="center" vertical="center" shrinkToFit="1"/>
      <protection/>
    </xf>
    <xf numFmtId="0" fontId="10" fillId="24" borderId="58" xfId="65" applyFont="1" applyFill="1" applyBorder="1" applyAlignment="1">
      <alignment horizontal="center" vertical="center" shrinkToFit="1"/>
      <protection/>
    </xf>
    <xf numFmtId="0" fontId="10" fillId="24" borderId="28" xfId="65" applyFont="1" applyFill="1" applyBorder="1" applyAlignment="1">
      <alignment horizontal="right" vertical="center" shrinkToFit="1"/>
      <protection/>
    </xf>
    <xf numFmtId="0" fontId="10" fillId="24" borderId="0" xfId="65" applyFont="1" applyFill="1" applyBorder="1" applyAlignment="1">
      <alignment horizontal="right" vertical="center" shrinkToFit="1"/>
      <protection/>
    </xf>
    <xf numFmtId="0" fontId="10" fillId="24" borderId="15" xfId="65" applyFont="1" applyFill="1" applyBorder="1" applyAlignment="1">
      <alignment horizontal="right" vertical="center" shrinkToFit="1"/>
      <protection/>
    </xf>
    <xf numFmtId="0" fontId="10" fillId="24" borderId="79" xfId="65" applyFont="1" applyFill="1" applyBorder="1" applyAlignment="1">
      <alignment horizontal="right" vertical="center" shrinkToFit="1"/>
      <protection/>
    </xf>
    <xf numFmtId="0" fontId="10" fillId="24" borderId="80" xfId="65" applyFont="1" applyFill="1" applyBorder="1" applyAlignment="1">
      <alignment horizontal="right" vertical="center" shrinkToFit="1"/>
      <protection/>
    </xf>
    <xf numFmtId="0" fontId="10" fillId="24" borderId="81" xfId="65" applyFont="1" applyFill="1" applyBorder="1" applyAlignment="1">
      <alignment horizontal="right" vertical="center" shrinkToFit="1"/>
      <protection/>
    </xf>
    <xf numFmtId="0" fontId="10" fillId="24" borderId="82" xfId="65" applyFont="1" applyFill="1" applyBorder="1" applyAlignment="1">
      <alignment horizontal="right" vertical="center" shrinkToFit="1"/>
      <protection/>
    </xf>
    <xf numFmtId="0" fontId="10" fillId="24" borderId="83" xfId="65" applyFont="1" applyFill="1" applyBorder="1" applyAlignment="1">
      <alignment horizontal="right" vertical="center" shrinkToFit="1"/>
      <protection/>
    </xf>
    <xf numFmtId="0" fontId="10" fillId="24" borderId="84" xfId="65" applyFont="1" applyFill="1" applyBorder="1" applyAlignment="1">
      <alignment horizontal="right" vertical="center" shrinkToFit="1"/>
      <protection/>
    </xf>
    <xf numFmtId="0" fontId="10" fillId="24" borderId="85" xfId="65" applyFont="1" applyFill="1" applyBorder="1" applyAlignment="1">
      <alignment horizontal="right" vertical="center" shrinkToFit="1"/>
      <protection/>
    </xf>
    <xf numFmtId="0" fontId="10" fillId="24" borderId="86" xfId="65" applyFont="1" applyFill="1" applyBorder="1" applyAlignment="1">
      <alignment horizontal="right" vertical="center" shrinkToFit="1"/>
      <protection/>
    </xf>
    <xf numFmtId="0" fontId="10" fillId="24" borderId="87" xfId="65" applyFont="1" applyFill="1" applyBorder="1" applyAlignment="1">
      <alignment horizontal="right" vertical="center" shrinkToFit="1"/>
      <protection/>
    </xf>
    <xf numFmtId="0" fontId="10" fillId="24" borderId="88" xfId="65" applyFont="1" applyFill="1" applyBorder="1" applyAlignment="1">
      <alignment horizontal="right" vertical="center" shrinkToFit="1"/>
      <protection/>
    </xf>
    <xf numFmtId="0" fontId="10" fillId="24" borderId="89" xfId="65" applyFont="1" applyFill="1" applyBorder="1" applyAlignment="1">
      <alignment horizontal="right" vertical="center" shrinkToFit="1"/>
      <protection/>
    </xf>
    <xf numFmtId="0" fontId="88" fillId="24" borderId="43" xfId="65" applyFont="1" applyFill="1" applyBorder="1" applyAlignment="1">
      <alignment horizontal="left" vertical="center" shrinkToFit="1"/>
      <protection/>
    </xf>
    <xf numFmtId="0" fontId="88" fillId="24" borderId="64" xfId="65" applyFont="1" applyFill="1" applyBorder="1" applyAlignment="1">
      <alignment horizontal="left" vertical="center" shrinkToFit="1"/>
      <protection/>
    </xf>
    <xf numFmtId="0" fontId="88" fillId="24" borderId="16" xfId="65" applyFont="1" applyFill="1" applyBorder="1" applyAlignment="1">
      <alignment horizontal="left" vertical="center" shrinkToFit="1"/>
      <protection/>
    </xf>
    <xf numFmtId="0" fontId="88" fillId="24" borderId="14" xfId="65" applyFont="1" applyFill="1" applyBorder="1" applyAlignment="1">
      <alignment horizontal="left" vertical="center" shrinkToFit="1"/>
      <protection/>
    </xf>
    <xf numFmtId="0" fontId="31" fillId="24" borderId="43" xfId="65" applyFont="1" applyFill="1" applyBorder="1" applyAlignment="1">
      <alignment horizontal="center" vertical="center" shrinkToFit="1"/>
      <protection/>
    </xf>
    <xf numFmtId="0" fontId="31" fillId="24" borderId="16" xfId="65" applyFont="1" applyFill="1" applyBorder="1" applyAlignment="1">
      <alignment horizontal="center" vertical="center" shrinkToFit="1"/>
      <protection/>
    </xf>
    <xf numFmtId="0" fontId="31" fillId="24" borderId="79" xfId="65" applyFont="1" applyFill="1" applyBorder="1" applyAlignment="1">
      <alignment horizontal="center" vertical="center" shrinkToFit="1"/>
      <protection/>
    </xf>
    <xf numFmtId="0" fontId="10" fillId="24" borderId="58" xfId="65" applyFont="1" applyFill="1" applyBorder="1" applyAlignment="1">
      <alignment horizontal="right" vertical="center" shrinkToFit="1"/>
      <protection/>
    </xf>
    <xf numFmtId="0" fontId="10" fillId="24" borderId="90" xfId="65" applyFont="1" applyFill="1" applyBorder="1" applyAlignment="1">
      <alignment horizontal="right" vertical="center" shrinkToFit="1"/>
      <protection/>
    </xf>
    <xf numFmtId="0" fontId="10" fillId="24" borderId="91" xfId="65" applyFont="1" applyFill="1" applyBorder="1" applyAlignment="1">
      <alignment horizontal="right" vertical="center" shrinkToFit="1"/>
      <protection/>
    </xf>
    <xf numFmtId="0" fontId="10" fillId="24" borderId="92" xfId="65" applyFont="1" applyFill="1" applyBorder="1" applyAlignment="1">
      <alignment horizontal="right" vertical="center" shrinkToFit="1"/>
      <protection/>
    </xf>
    <xf numFmtId="0" fontId="93" fillId="24" borderId="15" xfId="0" applyFont="1" applyFill="1" applyBorder="1" applyAlignment="1">
      <alignment horizontal="center" vertical="center"/>
    </xf>
    <xf numFmtId="0" fontId="94" fillId="24" borderId="0" xfId="0" applyFont="1" applyFill="1" applyBorder="1" applyAlignment="1">
      <alignment horizontal="left" vertical="center"/>
    </xf>
    <xf numFmtId="0" fontId="94" fillId="24" borderId="15" xfId="0" applyFont="1" applyFill="1" applyBorder="1" applyAlignment="1">
      <alignment horizontal="left" vertical="center"/>
    </xf>
    <xf numFmtId="0" fontId="88" fillId="24" borderId="43" xfId="0" applyFont="1" applyFill="1" applyBorder="1" applyAlignment="1">
      <alignment horizontal="left" vertical="center" shrinkToFit="1"/>
    </xf>
    <xf numFmtId="0" fontId="88" fillId="24" borderId="64" xfId="0" applyFont="1" applyFill="1" applyBorder="1" applyAlignment="1">
      <alignment horizontal="left" vertical="center" shrinkToFit="1"/>
    </xf>
    <xf numFmtId="0" fontId="88" fillId="24" borderId="16" xfId="0" applyFont="1" applyFill="1" applyBorder="1" applyAlignment="1">
      <alignment horizontal="left" vertical="center" shrinkToFit="1"/>
    </xf>
    <xf numFmtId="0" fontId="88" fillId="24" borderId="14" xfId="0" applyFont="1" applyFill="1" applyBorder="1" applyAlignment="1">
      <alignment horizontal="left" vertical="center" shrinkToFit="1"/>
    </xf>
    <xf numFmtId="0" fontId="10" fillId="24" borderId="93" xfId="65" applyFont="1" applyFill="1" applyBorder="1" applyAlignment="1">
      <alignment horizontal="right" vertical="center" shrinkToFit="1"/>
      <protection/>
    </xf>
    <xf numFmtId="186" fontId="71" fillId="24" borderId="28" xfId="0" applyNumberFormat="1" applyFont="1" applyFill="1" applyBorder="1" applyAlignment="1">
      <alignment horizontal="center" vertical="center" shrinkToFit="1"/>
    </xf>
    <xf numFmtId="186" fontId="71" fillId="24" borderId="46" xfId="0" applyNumberFormat="1" applyFont="1" applyFill="1" applyBorder="1" applyAlignment="1">
      <alignment horizontal="center" vertical="center" shrinkToFit="1"/>
    </xf>
    <xf numFmtId="186" fontId="71" fillId="24" borderId="33" xfId="0" applyNumberFormat="1" applyFont="1" applyFill="1" applyBorder="1" applyAlignment="1">
      <alignment horizontal="center" vertical="center" shrinkToFit="1"/>
    </xf>
    <xf numFmtId="186" fontId="71" fillId="24" borderId="58" xfId="0" applyNumberFormat="1" applyFont="1" applyFill="1" applyBorder="1" applyAlignment="1">
      <alignment horizontal="center" vertical="center" shrinkToFit="1"/>
    </xf>
    <xf numFmtId="0" fontId="71" fillId="24" borderId="94" xfId="0" applyFont="1" applyFill="1" applyBorder="1" applyAlignment="1">
      <alignment horizontal="center" vertical="center" shrinkToFit="1"/>
    </xf>
    <xf numFmtId="0" fontId="71" fillId="24" borderId="95" xfId="0" applyFont="1" applyFill="1" applyBorder="1" applyAlignment="1">
      <alignment horizontal="center" vertical="center" shrinkToFit="1"/>
    </xf>
    <xf numFmtId="0" fontId="71" fillId="24" borderId="20" xfId="0" applyFont="1" applyFill="1" applyBorder="1" applyAlignment="1">
      <alignment horizontal="center" vertical="center" shrinkToFit="1"/>
    </xf>
    <xf numFmtId="0" fontId="71" fillId="24" borderId="28" xfId="0" applyFont="1" applyFill="1" applyBorder="1" applyAlignment="1">
      <alignment horizontal="center" vertical="center" shrinkToFit="1"/>
    </xf>
    <xf numFmtId="0" fontId="71" fillId="24" borderId="21" xfId="0" applyFont="1" applyFill="1" applyBorder="1" applyAlignment="1">
      <alignment horizontal="center" vertical="center" shrinkToFit="1"/>
    </xf>
    <xf numFmtId="0" fontId="71" fillId="24" borderId="33" xfId="0" applyFont="1" applyFill="1" applyBorder="1" applyAlignment="1">
      <alignment horizontal="center" vertical="center" shrinkToFit="1"/>
    </xf>
    <xf numFmtId="186" fontId="71" fillId="24" borderId="96" xfId="0" applyNumberFormat="1" applyFont="1" applyFill="1" applyBorder="1" applyAlignment="1">
      <alignment horizontal="center" vertical="center" shrinkToFit="1"/>
    </xf>
    <xf numFmtId="186" fontId="71" fillId="24" borderId="97" xfId="0" applyNumberFormat="1" applyFont="1" applyFill="1" applyBorder="1" applyAlignment="1">
      <alignment horizontal="center" vertical="center" shrinkToFit="1"/>
    </xf>
    <xf numFmtId="189" fontId="86" fillId="24" borderId="98" xfId="0" applyNumberFormat="1" applyFont="1" applyFill="1" applyBorder="1" applyAlignment="1">
      <alignment horizontal="center" vertical="center" shrinkToFit="1"/>
    </xf>
    <xf numFmtId="189" fontId="86" fillId="24" borderId="28" xfId="0" applyNumberFormat="1" applyFont="1" applyFill="1" applyBorder="1" applyAlignment="1">
      <alignment horizontal="center" vertical="center" shrinkToFit="1"/>
    </xf>
    <xf numFmtId="189" fontId="86" fillId="24" borderId="46" xfId="0" applyNumberFormat="1" applyFont="1" applyFill="1" applyBorder="1" applyAlignment="1">
      <alignment horizontal="center" vertical="center" shrinkToFit="1"/>
    </xf>
    <xf numFmtId="189" fontId="86" fillId="24" borderId="57" xfId="0" applyNumberFormat="1" applyFont="1" applyFill="1" applyBorder="1" applyAlignment="1">
      <alignment horizontal="center" vertical="center" shrinkToFit="1"/>
    </xf>
    <xf numFmtId="189" fontId="86" fillId="24" borderId="0" xfId="0" applyNumberFormat="1" applyFont="1" applyFill="1" applyBorder="1" applyAlignment="1">
      <alignment horizontal="center" vertical="center" shrinkToFit="1"/>
    </xf>
    <xf numFmtId="189" fontId="86" fillId="24" borderId="49" xfId="0" applyNumberFormat="1" applyFont="1" applyFill="1" applyBorder="1" applyAlignment="1">
      <alignment horizontal="center" vertical="center" shrinkToFit="1"/>
    </xf>
    <xf numFmtId="189" fontId="86" fillId="24" borderId="99" xfId="0" applyNumberFormat="1" applyFont="1" applyFill="1" applyBorder="1" applyAlignment="1">
      <alignment horizontal="center" vertical="center" shrinkToFit="1"/>
    </xf>
    <xf numFmtId="189" fontId="86" fillId="24" borderId="33" xfId="0" applyNumberFormat="1" applyFont="1" applyFill="1" applyBorder="1" applyAlignment="1">
      <alignment horizontal="center" vertical="center" shrinkToFit="1"/>
    </xf>
    <xf numFmtId="189" fontId="86" fillId="24" borderId="58" xfId="0" applyNumberFormat="1" applyFont="1" applyFill="1" applyBorder="1" applyAlignment="1">
      <alignment horizontal="center" vertical="center" shrinkToFit="1"/>
    </xf>
    <xf numFmtId="205" fontId="71" fillId="24" borderId="28" xfId="0" applyNumberFormat="1" applyFont="1" applyFill="1" applyBorder="1" applyAlignment="1">
      <alignment horizontal="center" vertical="center" shrinkToFit="1"/>
    </xf>
    <xf numFmtId="205" fontId="71" fillId="24" borderId="46" xfId="0" applyNumberFormat="1" applyFont="1" applyFill="1" applyBorder="1" applyAlignment="1">
      <alignment horizontal="center" vertical="center" shrinkToFit="1"/>
    </xf>
    <xf numFmtId="205" fontId="71" fillId="24" borderId="33" xfId="0" applyNumberFormat="1" applyFont="1" applyFill="1" applyBorder="1" applyAlignment="1">
      <alignment horizontal="center" vertical="center" shrinkToFit="1"/>
    </xf>
    <xf numFmtId="205" fontId="71" fillId="24" borderId="58" xfId="0" applyNumberFormat="1" applyFont="1" applyFill="1" applyBorder="1" applyAlignment="1">
      <alignment horizontal="center" vertical="center" shrinkToFit="1"/>
    </xf>
    <xf numFmtId="0" fontId="86" fillId="24" borderId="0" xfId="0" applyFont="1" applyFill="1" applyBorder="1" applyAlignment="1">
      <alignment horizontal="left"/>
    </xf>
    <xf numFmtId="0" fontId="86" fillId="24" borderId="17" xfId="0" applyFont="1" applyFill="1" applyBorder="1" applyAlignment="1">
      <alignment horizontal="left"/>
    </xf>
    <xf numFmtId="0" fontId="70" fillId="24" borderId="0" xfId="0" applyFont="1" applyFill="1" applyAlignment="1">
      <alignment horizontal="left" vertical="center"/>
    </xf>
    <xf numFmtId="186" fontId="84" fillId="24" borderId="96" xfId="0" applyNumberFormat="1" applyFont="1" applyFill="1" applyBorder="1" applyAlignment="1">
      <alignment horizontal="center" vertical="center" shrinkToFit="1"/>
    </xf>
    <xf numFmtId="0" fontId="84" fillId="24" borderId="97" xfId="0" applyFont="1" applyFill="1" applyBorder="1" applyAlignment="1">
      <alignment horizontal="center" vertical="center" shrinkToFit="1"/>
    </xf>
    <xf numFmtId="189" fontId="75" fillId="24" borderId="98" xfId="0" applyNumberFormat="1" applyFont="1" applyFill="1" applyBorder="1" applyAlignment="1">
      <alignment horizontal="center" vertical="center" shrinkToFit="1"/>
    </xf>
    <xf numFmtId="189" fontId="75" fillId="24" borderId="28" xfId="0" applyNumberFormat="1" applyFont="1" applyFill="1" applyBorder="1" applyAlignment="1">
      <alignment horizontal="center" vertical="center" shrinkToFit="1"/>
    </xf>
    <xf numFmtId="189" fontId="75" fillId="24" borderId="46" xfId="0" applyNumberFormat="1" applyFont="1" applyFill="1" applyBorder="1" applyAlignment="1">
      <alignment horizontal="center" vertical="center" shrinkToFit="1"/>
    </xf>
    <xf numFmtId="189" fontId="75" fillId="24" borderId="57" xfId="0" applyNumberFormat="1" applyFont="1" applyFill="1" applyBorder="1" applyAlignment="1">
      <alignment horizontal="center" vertical="center" shrinkToFit="1"/>
    </xf>
    <xf numFmtId="189" fontId="75" fillId="24" borderId="0" xfId="0" applyNumberFormat="1" applyFont="1" applyFill="1" applyBorder="1" applyAlignment="1">
      <alignment horizontal="center" vertical="center" shrinkToFit="1"/>
    </xf>
    <xf numFmtId="189" fontId="75" fillId="24" borderId="49" xfId="0" applyNumberFormat="1" applyFont="1" applyFill="1" applyBorder="1" applyAlignment="1">
      <alignment horizontal="center" vertical="center" shrinkToFit="1"/>
    </xf>
    <xf numFmtId="189" fontId="75" fillId="24" borderId="99" xfId="0" applyNumberFormat="1" applyFont="1" applyFill="1" applyBorder="1" applyAlignment="1">
      <alignment horizontal="center" vertical="center" shrinkToFit="1"/>
    </xf>
    <xf numFmtId="189" fontId="75" fillId="24" borderId="33" xfId="0" applyNumberFormat="1" applyFont="1" applyFill="1" applyBorder="1" applyAlignment="1">
      <alignment horizontal="center" vertical="center" shrinkToFit="1"/>
    </xf>
    <xf numFmtId="189" fontId="75" fillId="24" borderId="58" xfId="0" applyNumberFormat="1" applyFont="1" applyFill="1" applyBorder="1" applyAlignment="1">
      <alignment horizontal="center" vertical="center" shrinkToFit="1"/>
    </xf>
    <xf numFmtId="0" fontId="10" fillId="24" borderId="79" xfId="65" applyNumberFormat="1" applyFont="1" applyFill="1" applyBorder="1" applyAlignment="1">
      <alignment horizontal="center" vertical="center" shrinkToFit="1"/>
      <protection/>
    </xf>
    <xf numFmtId="186" fontId="84" fillId="24" borderId="97" xfId="0" applyNumberFormat="1" applyFont="1" applyFill="1" applyBorder="1" applyAlignment="1">
      <alignment horizontal="center" vertical="center" shrinkToFit="1"/>
    </xf>
    <xf numFmtId="0" fontId="82" fillId="24" borderId="0" xfId="0" applyFont="1" applyFill="1" applyBorder="1" applyAlignment="1">
      <alignment horizontal="center" vertical="center" shrinkToFit="1"/>
    </xf>
    <xf numFmtId="0" fontId="10" fillId="24" borderId="73" xfId="65" applyFont="1" applyFill="1" applyBorder="1" applyAlignment="1">
      <alignment horizontal="center" vertical="center" shrinkToFit="1"/>
      <protection/>
    </xf>
    <xf numFmtId="0" fontId="10" fillId="24" borderId="74" xfId="65" applyFont="1" applyFill="1" applyBorder="1" applyAlignment="1">
      <alignment horizontal="center" vertical="center" shrinkToFit="1"/>
      <protection/>
    </xf>
    <xf numFmtId="0" fontId="10" fillId="24" borderId="75" xfId="65" applyFont="1" applyFill="1" applyBorder="1" applyAlignment="1">
      <alignment horizontal="center" vertical="center" shrinkToFit="1"/>
      <protection/>
    </xf>
    <xf numFmtId="0" fontId="10" fillId="24" borderId="76" xfId="65" applyFont="1" applyFill="1" applyBorder="1" applyAlignment="1">
      <alignment horizontal="center" vertical="center" shrinkToFit="1"/>
      <protection/>
    </xf>
    <xf numFmtId="0" fontId="10" fillId="24" borderId="77" xfId="65" applyFont="1" applyFill="1" applyBorder="1" applyAlignment="1">
      <alignment horizontal="center" vertical="center" shrinkToFit="1"/>
      <protection/>
    </xf>
    <xf numFmtId="0" fontId="10" fillId="24" borderId="78" xfId="65" applyFont="1" applyFill="1" applyBorder="1" applyAlignment="1">
      <alignment horizontal="center" vertical="center" shrinkToFit="1"/>
      <protection/>
    </xf>
    <xf numFmtId="0" fontId="10" fillId="24" borderId="89" xfId="65" applyFont="1" applyFill="1" applyBorder="1" applyAlignment="1">
      <alignment horizontal="center" vertical="center" shrinkToFit="1"/>
      <protection/>
    </xf>
    <xf numFmtId="0" fontId="10" fillId="24" borderId="87" xfId="65" applyFont="1" applyFill="1" applyBorder="1" applyAlignment="1">
      <alignment horizontal="center" vertical="center" shrinkToFit="1"/>
      <protection/>
    </xf>
    <xf numFmtId="0" fontId="10" fillId="24" borderId="88" xfId="65" applyFont="1" applyFill="1" applyBorder="1" applyAlignment="1">
      <alignment horizontal="center" vertical="center" shrinkToFit="1"/>
      <protection/>
    </xf>
    <xf numFmtId="38" fontId="35" fillId="24" borderId="11" xfId="71" applyNumberFormat="1" applyFont="1" applyFill="1" applyBorder="1" applyAlignment="1">
      <alignment horizontal="center"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35" fillId="24" borderId="11" xfId="71" applyFont="1" applyFill="1" applyBorder="1" applyAlignment="1">
      <alignment horizontal="center" vertical="center" shrinkToFit="1"/>
      <protection/>
    </xf>
    <xf numFmtId="38" fontId="35" fillId="24" borderId="13" xfId="71" applyNumberFormat="1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35" fillId="24" borderId="13" xfId="71" applyFont="1" applyFill="1" applyBorder="1" applyAlignment="1">
      <alignment horizontal="center" vertical="center" shrinkToFit="1"/>
      <protection/>
    </xf>
    <xf numFmtId="0" fontId="35" fillId="24" borderId="10" xfId="71" applyFont="1" applyFill="1" applyBorder="1" applyAlignment="1">
      <alignment horizontal="center" vertical="center" shrinkToFit="1"/>
      <protection/>
    </xf>
    <xf numFmtId="0" fontId="38" fillId="24" borderId="66" xfId="71" applyFont="1" applyFill="1" applyBorder="1" applyAlignment="1">
      <alignment horizontal="left" vertical="top" wrapText="1" shrinkToFit="1"/>
      <protection/>
    </xf>
    <xf numFmtId="0" fontId="38" fillId="24" borderId="65" xfId="71" applyFont="1" applyFill="1" applyBorder="1" applyAlignment="1">
      <alignment horizontal="left" vertical="top" shrinkToFit="1"/>
      <protection/>
    </xf>
    <xf numFmtId="0" fontId="38" fillId="24" borderId="67" xfId="71" applyFont="1" applyFill="1" applyBorder="1" applyAlignment="1">
      <alignment horizontal="left" vertical="top" shrinkToFit="1"/>
      <protection/>
    </xf>
    <xf numFmtId="0" fontId="35" fillId="24" borderId="12" xfId="71" applyFont="1" applyFill="1" applyBorder="1" applyAlignment="1">
      <alignment horizontal="center" vertical="center" shrinkToFit="1"/>
      <protection/>
    </xf>
    <xf numFmtId="0" fontId="35" fillId="24" borderId="20" xfId="71" applyFont="1" applyFill="1" applyBorder="1" applyAlignment="1">
      <alignment horizontal="center" vertical="center" shrinkToFit="1"/>
      <protection/>
    </xf>
    <xf numFmtId="0" fontId="35" fillId="24" borderId="19" xfId="71" applyFont="1" applyFill="1" applyBorder="1" applyAlignment="1">
      <alignment horizontal="center" vertical="center" shrinkToFit="1"/>
      <protection/>
    </xf>
    <xf numFmtId="0" fontId="35" fillId="24" borderId="21" xfId="71" applyFont="1" applyFill="1" applyBorder="1" applyAlignment="1">
      <alignment horizontal="center" vertical="center" shrinkToFi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2" xfId="65"/>
    <cellStyle name="標準 2 2 2" xfId="66"/>
    <cellStyle name="標準 2 2 3" xfId="67"/>
    <cellStyle name="標準 3" xfId="68"/>
    <cellStyle name="標準 4" xfId="69"/>
    <cellStyle name="標準_07mikkusuopun" xfId="70"/>
    <cellStyle name="標準_市民ｽﾎﾟｰﾂ祭結果提出表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3</xdr:col>
      <xdr:colOff>38100</xdr:colOff>
      <xdr:row>8</xdr:row>
      <xdr:rowOff>952500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22332" t="5926" r="25294" b="46856"/>
        <a:stretch>
          <a:fillRect/>
        </a:stretch>
      </xdr:blipFill>
      <xdr:spPr>
        <a:xfrm>
          <a:off x="0" y="2781300"/>
          <a:ext cx="2276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8</xdr:row>
      <xdr:rowOff>0</xdr:rowOff>
    </xdr:from>
    <xdr:to>
      <xdr:col>26</xdr:col>
      <xdr:colOff>0</xdr:colOff>
      <xdr:row>8</xdr:row>
      <xdr:rowOff>914400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rcRect l="21420" t="6518" r="24667" b="43110"/>
        <a:stretch>
          <a:fillRect/>
        </a:stretch>
      </xdr:blipFill>
      <xdr:spPr>
        <a:xfrm>
          <a:off x="5305425" y="2762250"/>
          <a:ext cx="2238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3</xdr:row>
      <xdr:rowOff>200025</xdr:rowOff>
    </xdr:from>
    <xdr:to>
      <xdr:col>40</xdr:col>
      <xdr:colOff>57150</xdr:colOff>
      <xdr:row>5</xdr:row>
      <xdr:rowOff>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rcRect l="19660" t="592" r="23411" b="42158"/>
        <a:stretch>
          <a:fillRect/>
        </a:stretch>
      </xdr:blipFill>
      <xdr:spPr>
        <a:xfrm>
          <a:off x="10172700" y="1123950"/>
          <a:ext cx="2305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200025</xdr:rowOff>
    </xdr:from>
    <xdr:to>
      <xdr:col>3</xdr:col>
      <xdr:colOff>0</xdr:colOff>
      <xdr:row>5</xdr:row>
      <xdr:rowOff>28575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4"/>
        <a:srcRect l="17243" t="4809" r="18594" b="27252"/>
        <a:stretch>
          <a:fillRect/>
        </a:stretch>
      </xdr:blipFill>
      <xdr:spPr>
        <a:xfrm>
          <a:off x="104775" y="1123950"/>
          <a:ext cx="2133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</xdr:row>
      <xdr:rowOff>200025</xdr:rowOff>
    </xdr:from>
    <xdr:to>
      <xdr:col>2</xdr:col>
      <xdr:colOff>1085850</xdr:colOff>
      <xdr:row>13</xdr:row>
      <xdr:rowOff>19050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5"/>
        <a:srcRect l="26022" t="4678" r="18186" b="36508"/>
        <a:stretch>
          <a:fillRect/>
        </a:stretch>
      </xdr:blipFill>
      <xdr:spPr>
        <a:xfrm>
          <a:off x="47625" y="4343400"/>
          <a:ext cx="2162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16</xdr:row>
      <xdr:rowOff>9525</xdr:rowOff>
    </xdr:from>
    <xdr:to>
      <xdr:col>14</xdr:col>
      <xdr:colOff>152400</xdr:colOff>
      <xdr:row>17</xdr:row>
      <xdr:rowOff>47625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6"/>
        <a:srcRect l="25332" t="17779" r="25000" b="35998"/>
        <a:stretch>
          <a:fillRect/>
        </a:stretch>
      </xdr:blipFill>
      <xdr:spPr>
        <a:xfrm>
          <a:off x="2524125" y="5991225"/>
          <a:ext cx="2428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</xdr:row>
      <xdr:rowOff>9525</xdr:rowOff>
    </xdr:from>
    <xdr:to>
      <xdr:col>14</xdr:col>
      <xdr:colOff>95250</xdr:colOff>
      <xdr:row>9</xdr:row>
      <xdr:rowOff>47625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7"/>
        <a:srcRect l="21333" t="3555" r="24333" b="43704"/>
        <a:stretch>
          <a:fillRect/>
        </a:stretch>
      </xdr:blipFill>
      <xdr:spPr>
        <a:xfrm>
          <a:off x="2562225" y="2771775"/>
          <a:ext cx="2333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200025</xdr:rowOff>
    </xdr:from>
    <xdr:to>
      <xdr:col>15</xdr:col>
      <xdr:colOff>38100</xdr:colOff>
      <xdr:row>5</xdr:row>
      <xdr:rowOff>9525</xdr:rowOff>
    </xdr:to>
    <xdr:pic>
      <xdr:nvPicPr>
        <xdr:cNvPr id="8" name="図 9"/>
        <xdr:cNvPicPr preferRelativeResize="1">
          <a:picLocks noChangeAspect="1"/>
        </xdr:cNvPicPr>
      </xdr:nvPicPr>
      <xdr:blipFill>
        <a:blip r:embed="rId8"/>
        <a:srcRect l="22000" t="11853" r="18333" b="33172"/>
        <a:stretch>
          <a:fillRect/>
        </a:stretch>
      </xdr:blipFill>
      <xdr:spPr>
        <a:xfrm>
          <a:off x="2552700" y="1123950"/>
          <a:ext cx="2514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15</xdr:row>
      <xdr:rowOff>200025</xdr:rowOff>
    </xdr:from>
    <xdr:to>
      <xdr:col>40</xdr:col>
      <xdr:colOff>171450</xdr:colOff>
      <xdr:row>17</xdr:row>
      <xdr:rowOff>0</xdr:rowOff>
    </xdr:to>
    <xdr:pic>
      <xdr:nvPicPr>
        <xdr:cNvPr id="9" name="図 10"/>
        <xdr:cNvPicPr preferRelativeResize="1">
          <a:picLocks noChangeAspect="1"/>
        </xdr:cNvPicPr>
      </xdr:nvPicPr>
      <xdr:blipFill>
        <a:blip r:embed="rId9"/>
        <a:srcRect l="20333" t="9480" r="22999" b="39901"/>
        <a:stretch>
          <a:fillRect/>
        </a:stretch>
      </xdr:blipFill>
      <xdr:spPr>
        <a:xfrm>
          <a:off x="10144125" y="5981700"/>
          <a:ext cx="2447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12</xdr:row>
      <xdr:rowOff>9525</xdr:rowOff>
    </xdr:from>
    <xdr:to>
      <xdr:col>40</xdr:col>
      <xdr:colOff>142875</xdr:colOff>
      <xdr:row>12</xdr:row>
      <xdr:rowOff>981075</xdr:rowOff>
    </xdr:to>
    <xdr:pic>
      <xdr:nvPicPr>
        <xdr:cNvPr id="10" name="図 11"/>
        <xdr:cNvPicPr preferRelativeResize="1">
          <a:picLocks noChangeAspect="1"/>
        </xdr:cNvPicPr>
      </xdr:nvPicPr>
      <xdr:blipFill>
        <a:blip r:embed="rId10"/>
        <a:srcRect l="21667" t="7110" r="22000" b="41136"/>
        <a:stretch>
          <a:fillRect/>
        </a:stretch>
      </xdr:blipFill>
      <xdr:spPr>
        <a:xfrm>
          <a:off x="10134600" y="4352925"/>
          <a:ext cx="2428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8</xdr:row>
      <xdr:rowOff>9525</xdr:rowOff>
    </xdr:from>
    <xdr:to>
      <xdr:col>40</xdr:col>
      <xdr:colOff>47625</xdr:colOff>
      <xdr:row>8</xdr:row>
      <xdr:rowOff>952500</xdr:rowOff>
    </xdr:to>
    <xdr:pic>
      <xdr:nvPicPr>
        <xdr:cNvPr id="11" name="図 12"/>
        <xdr:cNvPicPr preferRelativeResize="1">
          <a:picLocks noChangeAspect="1"/>
        </xdr:cNvPicPr>
      </xdr:nvPicPr>
      <xdr:blipFill>
        <a:blip r:embed="rId11"/>
        <a:srcRect l="23106" t="3302" r="21051" b="48001"/>
        <a:stretch>
          <a:fillRect/>
        </a:stretch>
      </xdr:blipFill>
      <xdr:spPr>
        <a:xfrm>
          <a:off x="10172700" y="2771775"/>
          <a:ext cx="2295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15</xdr:row>
      <xdr:rowOff>200025</xdr:rowOff>
    </xdr:from>
    <xdr:to>
      <xdr:col>25</xdr:col>
      <xdr:colOff>200025</xdr:colOff>
      <xdr:row>17</xdr:row>
      <xdr:rowOff>19050</xdr:rowOff>
    </xdr:to>
    <xdr:pic>
      <xdr:nvPicPr>
        <xdr:cNvPr id="12" name="図 13"/>
        <xdr:cNvPicPr preferRelativeResize="1">
          <a:picLocks noChangeAspect="1"/>
        </xdr:cNvPicPr>
      </xdr:nvPicPr>
      <xdr:blipFill>
        <a:blip r:embed="rId12"/>
        <a:srcRect l="22990" t="3555" r="24734" b="44888"/>
        <a:stretch>
          <a:fillRect/>
        </a:stretch>
      </xdr:blipFill>
      <xdr:spPr>
        <a:xfrm>
          <a:off x="5295900" y="5981700"/>
          <a:ext cx="2219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</xdr:row>
      <xdr:rowOff>28575</xdr:rowOff>
    </xdr:from>
    <xdr:to>
      <xdr:col>25</xdr:col>
      <xdr:colOff>200025</xdr:colOff>
      <xdr:row>4</xdr:row>
      <xdr:rowOff>1009650</xdr:rowOff>
    </xdr:to>
    <xdr:pic>
      <xdr:nvPicPr>
        <xdr:cNvPr id="13" name="図 14"/>
        <xdr:cNvPicPr preferRelativeResize="1">
          <a:picLocks noChangeAspect="1"/>
        </xdr:cNvPicPr>
      </xdr:nvPicPr>
      <xdr:blipFill>
        <a:blip r:embed="rId13"/>
        <a:srcRect l="25315" r="16456" b="41490"/>
        <a:stretch>
          <a:fillRect/>
        </a:stretch>
      </xdr:blipFill>
      <xdr:spPr>
        <a:xfrm>
          <a:off x="5267325" y="1152525"/>
          <a:ext cx="2247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200025</xdr:colOff>
      <xdr:row>4</xdr:row>
      <xdr:rowOff>38100</xdr:rowOff>
    </xdr:from>
    <xdr:to>
      <xdr:col>29</xdr:col>
      <xdr:colOff>38100</xdr:colOff>
      <xdr:row>4</xdr:row>
      <xdr:rowOff>1009650</xdr:rowOff>
    </xdr:to>
    <xdr:pic>
      <xdr:nvPicPr>
        <xdr:cNvPr id="14" name="図 15"/>
        <xdr:cNvPicPr preferRelativeResize="1">
          <a:picLocks noChangeAspect="1"/>
        </xdr:cNvPicPr>
      </xdr:nvPicPr>
      <xdr:blipFill>
        <a:blip r:embed="rId14"/>
        <a:srcRect l="22969" r="20205" b="43992"/>
        <a:stretch>
          <a:fillRect/>
        </a:stretch>
      </xdr:blipFill>
      <xdr:spPr>
        <a:xfrm>
          <a:off x="7743825" y="1162050"/>
          <a:ext cx="2200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8</xdr:row>
      <xdr:rowOff>28575</xdr:rowOff>
    </xdr:from>
    <xdr:to>
      <xdr:col>29</xdr:col>
      <xdr:colOff>85725</xdr:colOff>
      <xdr:row>8</xdr:row>
      <xdr:rowOff>942975</xdr:rowOff>
    </xdr:to>
    <xdr:pic>
      <xdr:nvPicPr>
        <xdr:cNvPr id="15" name="図 16"/>
        <xdr:cNvPicPr preferRelativeResize="1">
          <a:picLocks noChangeAspect="1"/>
        </xdr:cNvPicPr>
      </xdr:nvPicPr>
      <xdr:blipFill>
        <a:blip r:embed="rId15"/>
        <a:srcRect t="17181" r="-1028" b="53744"/>
        <a:stretch>
          <a:fillRect/>
        </a:stretch>
      </xdr:blipFill>
      <xdr:spPr>
        <a:xfrm>
          <a:off x="7781925" y="2790825"/>
          <a:ext cx="2209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42"/>
  <sheetViews>
    <sheetView tabSelected="1" view="pageBreakPreview" zoomScale="75" zoomScaleSheetLayoutView="75" zoomScalePageLayoutView="0" workbookViewId="0" topLeftCell="A1">
      <selection activeCell="B1" sqref="B1"/>
    </sheetView>
  </sheetViews>
  <sheetFormatPr defaultColWidth="8.796875" defaultRowHeight="12.75" customHeight="1"/>
  <cols>
    <col min="1" max="1" width="1.1015625" style="88" customWidth="1"/>
    <col min="2" max="2" width="10.69921875" style="88" customWidth="1"/>
    <col min="3" max="3" width="11.69921875" style="88" customWidth="1"/>
    <col min="4" max="4" width="2.8984375" style="88" customWidth="1"/>
    <col min="5" max="24" width="2.3984375" style="88" customWidth="1"/>
    <col min="25" max="27" width="2.3984375" style="143" customWidth="1"/>
    <col min="28" max="28" width="10.69921875" style="88" customWidth="1"/>
    <col min="29" max="29" width="11.69921875" style="88" customWidth="1"/>
    <col min="30" max="50" width="2.3984375" style="88" customWidth="1"/>
    <col min="51" max="53" width="2.3984375" style="143" customWidth="1"/>
    <col min="54" max="64" width="2.3984375" style="88" customWidth="1"/>
    <col min="65" max="71" width="2" style="88" customWidth="1"/>
    <col min="72" max="110" width="2.59765625" style="88" customWidth="1"/>
    <col min="111" max="16384" width="9" style="88" customWidth="1"/>
  </cols>
  <sheetData>
    <row r="1" spans="1:72" s="196" customFormat="1" ht="39" customHeight="1">
      <c r="A1" s="189" t="s">
        <v>289</v>
      </c>
      <c r="B1" s="190"/>
      <c r="C1" s="191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2"/>
      <c r="S1" s="192"/>
      <c r="T1" s="192"/>
      <c r="U1" s="192"/>
      <c r="V1" s="192"/>
      <c r="W1" s="192"/>
      <c r="X1" s="192"/>
      <c r="Y1" s="192"/>
      <c r="Z1" s="193"/>
      <c r="AA1" s="193"/>
      <c r="AB1" s="193"/>
      <c r="AC1" s="193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</row>
    <row r="2" spans="1:63" s="200" customFormat="1" ht="18" customHeight="1">
      <c r="A2" s="197" t="s">
        <v>269</v>
      </c>
      <c r="B2" s="197"/>
      <c r="C2" s="197"/>
      <c r="D2" s="198"/>
      <c r="E2" s="197" t="s">
        <v>270</v>
      </c>
      <c r="F2" s="197"/>
      <c r="G2" s="197"/>
      <c r="H2" s="197"/>
      <c r="I2" s="197"/>
      <c r="J2" s="197"/>
      <c r="K2" s="197"/>
      <c r="L2" s="197"/>
      <c r="M2" s="197"/>
      <c r="N2" s="197"/>
      <c r="O2" s="199"/>
      <c r="Q2" s="197" t="s">
        <v>271</v>
      </c>
      <c r="R2" s="197"/>
      <c r="S2" s="197"/>
      <c r="T2" s="197"/>
      <c r="U2" s="197"/>
      <c r="V2" s="197"/>
      <c r="W2" s="197"/>
      <c r="X2" s="197"/>
      <c r="Y2" s="197"/>
      <c r="Z2" s="199"/>
      <c r="AB2" s="197" t="s">
        <v>272</v>
      </c>
      <c r="AC2" s="197"/>
      <c r="AD2" s="197"/>
      <c r="AE2" s="197" t="s">
        <v>273</v>
      </c>
      <c r="AF2" s="197"/>
      <c r="AG2" s="197"/>
      <c r="AH2" s="197"/>
      <c r="AI2" s="197"/>
      <c r="AJ2" s="199"/>
      <c r="AL2" s="197"/>
      <c r="AM2" s="197"/>
      <c r="AN2" s="197"/>
      <c r="AO2" s="197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</row>
    <row r="3" spans="1:63" s="200" customFormat="1" ht="15.75" customHeight="1">
      <c r="A3" s="332" t="s">
        <v>290</v>
      </c>
      <c r="B3" s="333"/>
      <c r="C3" s="202" t="s">
        <v>22</v>
      </c>
      <c r="D3" s="203"/>
      <c r="E3" s="332" t="s">
        <v>291</v>
      </c>
      <c r="F3" s="334"/>
      <c r="G3" s="334"/>
      <c r="H3" s="334"/>
      <c r="I3" s="334"/>
      <c r="J3" s="334"/>
      <c r="K3" s="323" t="s">
        <v>98</v>
      </c>
      <c r="L3" s="323"/>
      <c r="M3" s="323"/>
      <c r="N3" s="323"/>
      <c r="O3" s="324"/>
      <c r="P3" s="204"/>
      <c r="Q3" s="332" t="s">
        <v>224</v>
      </c>
      <c r="R3" s="333"/>
      <c r="S3" s="333"/>
      <c r="T3" s="333"/>
      <c r="U3" s="333"/>
      <c r="V3" s="323" t="s">
        <v>74</v>
      </c>
      <c r="W3" s="323"/>
      <c r="X3" s="323"/>
      <c r="Y3" s="323"/>
      <c r="Z3" s="324"/>
      <c r="AA3" s="204"/>
      <c r="AB3" s="205" t="s">
        <v>292</v>
      </c>
      <c r="AC3" s="206" t="s">
        <v>202</v>
      </c>
      <c r="AD3" s="204"/>
      <c r="AE3" s="332" t="s">
        <v>327</v>
      </c>
      <c r="AF3" s="333"/>
      <c r="AG3" s="333"/>
      <c r="AH3" s="333"/>
      <c r="AI3" s="333"/>
      <c r="AJ3" s="323" t="s">
        <v>293</v>
      </c>
      <c r="AK3" s="323"/>
      <c r="AL3" s="323"/>
      <c r="AM3" s="323"/>
      <c r="AN3" s="324"/>
      <c r="AO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</row>
    <row r="4" spans="1:63" s="200" customFormat="1" ht="15.75" customHeight="1">
      <c r="A4" s="329" t="s">
        <v>294</v>
      </c>
      <c r="B4" s="330"/>
      <c r="C4" s="207" t="s">
        <v>22</v>
      </c>
      <c r="D4" s="208"/>
      <c r="E4" s="329" t="s">
        <v>295</v>
      </c>
      <c r="F4" s="331"/>
      <c r="G4" s="331"/>
      <c r="H4" s="331"/>
      <c r="I4" s="331"/>
      <c r="J4" s="331"/>
      <c r="K4" s="326" t="s">
        <v>100</v>
      </c>
      <c r="L4" s="326"/>
      <c r="M4" s="326"/>
      <c r="N4" s="326"/>
      <c r="O4" s="327"/>
      <c r="P4" s="204"/>
      <c r="Q4" s="329" t="s">
        <v>226</v>
      </c>
      <c r="R4" s="330"/>
      <c r="S4" s="330"/>
      <c r="T4" s="330"/>
      <c r="U4" s="330"/>
      <c r="V4" s="326" t="s">
        <v>74</v>
      </c>
      <c r="W4" s="326"/>
      <c r="X4" s="326"/>
      <c r="Y4" s="326"/>
      <c r="Z4" s="327"/>
      <c r="AA4" s="204"/>
      <c r="AB4" s="209" t="s">
        <v>296</v>
      </c>
      <c r="AC4" s="210" t="s">
        <v>202</v>
      </c>
      <c r="AD4" s="204"/>
      <c r="AE4" s="329" t="s">
        <v>297</v>
      </c>
      <c r="AF4" s="330"/>
      <c r="AG4" s="330"/>
      <c r="AH4" s="330"/>
      <c r="AI4" s="330"/>
      <c r="AJ4" s="326" t="s">
        <v>293</v>
      </c>
      <c r="AK4" s="326"/>
      <c r="AL4" s="326"/>
      <c r="AM4" s="326"/>
      <c r="AN4" s="327"/>
      <c r="AO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</row>
    <row r="5" spans="1:74" s="196" customFormat="1" ht="79.5" customHeight="1">
      <c r="A5" s="262"/>
      <c r="B5" s="261"/>
      <c r="C5" s="263"/>
      <c r="D5" s="220"/>
      <c r="E5" s="264"/>
      <c r="F5" s="265"/>
      <c r="G5" s="265"/>
      <c r="H5" s="265"/>
      <c r="I5" s="265"/>
      <c r="J5" s="265"/>
      <c r="K5" s="265"/>
      <c r="L5" s="265"/>
      <c r="M5" s="265"/>
      <c r="N5" s="265"/>
      <c r="O5" s="266"/>
      <c r="P5" s="220"/>
      <c r="Q5" s="267"/>
      <c r="R5" s="261"/>
      <c r="S5" s="261"/>
      <c r="T5" s="261"/>
      <c r="U5" s="261"/>
      <c r="V5" s="261"/>
      <c r="W5" s="261"/>
      <c r="X5" s="261"/>
      <c r="Y5" s="261"/>
      <c r="Z5" s="263"/>
      <c r="AA5" s="219"/>
      <c r="AB5" s="267"/>
      <c r="AC5" s="263"/>
      <c r="AD5" s="219"/>
      <c r="AE5" s="267"/>
      <c r="AF5" s="261"/>
      <c r="AG5" s="261"/>
      <c r="AH5" s="261"/>
      <c r="AI5" s="261"/>
      <c r="AJ5" s="261"/>
      <c r="AK5" s="261"/>
      <c r="AL5" s="261"/>
      <c r="AM5" s="261"/>
      <c r="AN5" s="263"/>
      <c r="AO5" s="194"/>
      <c r="AP5" s="195"/>
      <c r="AQ5" s="195"/>
      <c r="AR5" s="201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</row>
    <row r="6" spans="1:63" s="196" customFormat="1" ht="18" customHeight="1">
      <c r="A6" s="211" t="s">
        <v>16</v>
      </c>
      <c r="B6" s="211"/>
      <c r="C6" s="211"/>
      <c r="D6" s="212"/>
      <c r="E6" s="211" t="s">
        <v>274</v>
      </c>
      <c r="F6" s="211"/>
      <c r="G6" s="211"/>
      <c r="H6" s="211"/>
      <c r="I6" s="211"/>
      <c r="J6" s="211"/>
      <c r="K6" s="211"/>
      <c r="L6" s="211"/>
      <c r="M6" s="211"/>
      <c r="N6" s="211"/>
      <c r="O6" s="213"/>
      <c r="P6" s="201"/>
      <c r="Q6" s="211" t="s">
        <v>275</v>
      </c>
      <c r="R6" s="211"/>
      <c r="S6" s="211"/>
      <c r="T6" s="211"/>
      <c r="U6" s="211"/>
      <c r="V6" s="211"/>
      <c r="W6" s="211"/>
      <c r="X6" s="211"/>
      <c r="Y6" s="211"/>
      <c r="Z6" s="213"/>
      <c r="AA6" s="201"/>
      <c r="AB6" s="211" t="s">
        <v>276</v>
      </c>
      <c r="AC6" s="211"/>
      <c r="AD6" s="211"/>
      <c r="AE6" s="211" t="s">
        <v>277</v>
      </c>
      <c r="AF6" s="211"/>
      <c r="AG6" s="211"/>
      <c r="AH6" s="211"/>
      <c r="AI6" s="211"/>
      <c r="AJ6" s="213"/>
      <c r="AK6" s="201"/>
      <c r="AL6" s="211"/>
      <c r="AM6" s="211"/>
      <c r="AN6" s="211"/>
      <c r="AO6" s="194"/>
      <c r="AP6" s="195"/>
      <c r="AQ6" s="195"/>
      <c r="AR6" s="201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</row>
    <row r="7" spans="1:63" s="200" customFormat="1" ht="15.75" customHeight="1">
      <c r="A7" s="328" t="s">
        <v>298</v>
      </c>
      <c r="B7" s="323"/>
      <c r="C7" s="202" t="s">
        <v>22</v>
      </c>
      <c r="D7" s="214"/>
      <c r="E7" s="328" t="s">
        <v>299</v>
      </c>
      <c r="F7" s="323"/>
      <c r="G7" s="323"/>
      <c r="H7" s="323"/>
      <c r="I7" s="323"/>
      <c r="J7" s="323"/>
      <c r="K7" s="323" t="s">
        <v>300</v>
      </c>
      <c r="L7" s="323"/>
      <c r="M7" s="323"/>
      <c r="N7" s="323"/>
      <c r="O7" s="324"/>
      <c r="P7" s="215"/>
      <c r="Q7" s="328" t="s">
        <v>231</v>
      </c>
      <c r="R7" s="323"/>
      <c r="S7" s="323"/>
      <c r="T7" s="323"/>
      <c r="U7" s="323"/>
      <c r="V7" s="323" t="s">
        <v>301</v>
      </c>
      <c r="W7" s="323"/>
      <c r="X7" s="323"/>
      <c r="Y7" s="323"/>
      <c r="Z7" s="324"/>
      <c r="AA7" s="215"/>
      <c r="AB7" s="216" t="s">
        <v>302</v>
      </c>
      <c r="AC7" s="206" t="s">
        <v>303</v>
      </c>
      <c r="AD7" s="215"/>
      <c r="AE7" s="328" t="s">
        <v>304</v>
      </c>
      <c r="AF7" s="323"/>
      <c r="AG7" s="323"/>
      <c r="AH7" s="323"/>
      <c r="AI7" s="323"/>
      <c r="AJ7" s="323" t="s">
        <v>74</v>
      </c>
      <c r="AK7" s="323"/>
      <c r="AL7" s="323"/>
      <c r="AM7" s="323"/>
      <c r="AN7" s="324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</row>
    <row r="8" spans="1:63" s="200" customFormat="1" ht="15.75" customHeight="1">
      <c r="A8" s="325" t="s">
        <v>201</v>
      </c>
      <c r="B8" s="326"/>
      <c r="C8" s="207" t="s">
        <v>22</v>
      </c>
      <c r="D8" s="217"/>
      <c r="E8" s="325" t="s">
        <v>305</v>
      </c>
      <c r="F8" s="326"/>
      <c r="G8" s="326"/>
      <c r="H8" s="326"/>
      <c r="I8" s="326"/>
      <c r="J8" s="326"/>
      <c r="K8" s="326" t="s">
        <v>300</v>
      </c>
      <c r="L8" s="326"/>
      <c r="M8" s="326"/>
      <c r="N8" s="326"/>
      <c r="O8" s="327"/>
      <c r="P8" s="215"/>
      <c r="Q8" s="325" t="s">
        <v>232</v>
      </c>
      <c r="R8" s="326"/>
      <c r="S8" s="326"/>
      <c r="T8" s="326"/>
      <c r="U8" s="326"/>
      <c r="V8" s="326" t="s">
        <v>301</v>
      </c>
      <c r="W8" s="326"/>
      <c r="X8" s="326"/>
      <c r="Y8" s="326"/>
      <c r="Z8" s="327"/>
      <c r="AA8" s="215"/>
      <c r="AB8" s="218" t="s">
        <v>306</v>
      </c>
      <c r="AC8" s="210" t="s">
        <v>303</v>
      </c>
      <c r="AD8" s="215"/>
      <c r="AE8" s="325" t="s">
        <v>307</v>
      </c>
      <c r="AF8" s="326"/>
      <c r="AG8" s="326"/>
      <c r="AH8" s="326"/>
      <c r="AI8" s="326"/>
      <c r="AJ8" s="326" t="s">
        <v>74</v>
      </c>
      <c r="AK8" s="326"/>
      <c r="AL8" s="326"/>
      <c r="AM8" s="326"/>
      <c r="AN8" s="327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</row>
    <row r="9" spans="1:74" s="196" customFormat="1" ht="75" customHeight="1">
      <c r="A9" s="262"/>
      <c r="B9" s="261"/>
      <c r="C9" s="263"/>
      <c r="D9" s="220"/>
      <c r="E9" s="264"/>
      <c r="F9" s="265"/>
      <c r="G9" s="265"/>
      <c r="H9" s="265"/>
      <c r="I9" s="265"/>
      <c r="J9" s="265"/>
      <c r="K9" s="265"/>
      <c r="L9" s="265"/>
      <c r="M9" s="265"/>
      <c r="N9" s="265"/>
      <c r="O9" s="266"/>
      <c r="P9" s="220"/>
      <c r="Q9" s="267"/>
      <c r="R9" s="261"/>
      <c r="S9" s="261"/>
      <c r="T9" s="261"/>
      <c r="U9" s="261"/>
      <c r="V9" s="261"/>
      <c r="W9" s="261"/>
      <c r="X9" s="261"/>
      <c r="Y9" s="261"/>
      <c r="Z9" s="263"/>
      <c r="AA9" s="219"/>
      <c r="AB9" s="267"/>
      <c r="AC9" s="263"/>
      <c r="AD9" s="219"/>
      <c r="AE9" s="267"/>
      <c r="AF9" s="261"/>
      <c r="AG9" s="261"/>
      <c r="AH9" s="261"/>
      <c r="AI9" s="261"/>
      <c r="AJ9" s="261"/>
      <c r="AK9" s="261"/>
      <c r="AL9" s="261"/>
      <c r="AM9" s="261"/>
      <c r="AN9" s="263"/>
      <c r="AO9" s="194"/>
      <c r="AP9" s="195"/>
      <c r="AQ9" s="195"/>
      <c r="AR9" s="201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</row>
    <row r="10" spans="1:74" s="196" customFormat="1" ht="18" customHeight="1">
      <c r="A10" s="197" t="s">
        <v>278</v>
      </c>
      <c r="B10" s="220"/>
      <c r="C10" s="220"/>
      <c r="D10" s="220"/>
      <c r="E10" s="197" t="s">
        <v>279</v>
      </c>
      <c r="F10" s="197"/>
      <c r="G10" s="197"/>
      <c r="H10" s="197"/>
      <c r="I10" s="197"/>
      <c r="J10" s="197"/>
      <c r="K10" s="197"/>
      <c r="L10" s="197"/>
      <c r="M10" s="197"/>
      <c r="N10" s="197"/>
      <c r="O10" s="199"/>
      <c r="P10" s="200"/>
      <c r="Q10" s="197" t="s">
        <v>280</v>
      </c>
      <c r="R10" s="197"/>
      <c r="S10" s="197"/>
      <c r="T10" s="197"/>
      <c r="U10" s="197"/>
      <c r="V10" s="197"/>
      <c r="W10" s="220"/>
      <c r="X10" s="220"/>
      <c r="Y10" s="220"/>
      <c r="Z10" s="213"/>
      <c r="AA10" s="201"/>
      <c r="AB10" s="220" t="s">
        <v>281</v>
      </c>
      <c r="AC10" s="220"/>
      <c r="AD10" s="220"/>
      <c r="AE10" s="220" t="s">
        <v>282</v>
      </c>
      <c r="AF10" s="220"/>
      <c r="AG10" s="220"/>
      <c r="AH10" s="220"/>
      <c r="AI10" s="220"/>
      <c r="AJ10" s="213"/>
      <c r="AK10" s="201"/>
      <c r="AL10" s="220"/>
      <c r="AM10" s="220"/>
      <c r="AN10" s="220"/>
      <c r="AO10" s="194"/>
      <c r="AP10" s="195"/>
      <c r="AQ10" s="195"/>
      <c r="AR10" s="201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</row>
    <row r="11" spans="1:74" s="200" customFormat="1" ht="15.75" customHeight="1">
      <c r="A11" s="328" t="s">
        <v>308</v>
      </c>
      <c r="B11" s="323"/>
      <c r="C11" s="257" t="s">
        <v>309</v>
      </c>
      <c r="D11" s="214"/>
      <c r="E11" s="328" t="s">
        <v>328</v>
      </c>
      <c r="F11" s="323"/>
      <c r="G11" s="323"/>
      <c r="H11" s="323"/>
      <c r="I11" s="323"/>
      <c r="J11" s="323"/>
      <c r="K11" s="323" t="s">
        <v>18</v>
      </c>
      <c r="L11" s="323"/>
      <c r="M11" s="323"/>
      <c r="N11" s="323"/>
      <c r="O11" s="324"/>
      <c r="P11" s="215"/>
      <c r="Q11" s="328" t="s">
        <v>312</v>
      </c>
      <c r="R11" s="323"/>
      <c r="S11" s="323"/>
      <c r="T11" s="323"/>
      <c r="U11" s="323"/>
      <c r="V11" s="323" t="s">
        <v>140</v>
      </c>
      <c r="W11" s="323"/>
      <c r="X11" s="323"/>
      <c r="Y11" s="323"/>
      <c r="Z11" s="324"/>
      <c r="AA11" s="215"/>
      <c r="AB11" s="216" t="s">
        <v>288</v>
      </c>
      <c r="AC11" s="206" t="s">
        <v>288</v>
      </c>
      <c r="AD11" s="215"/>
      <c r="AE11" s="328" t="s">
        <v>313</v>
      </c>
      <c r="AF11" s="323"/>
      <c r="AG11" s="323"/>
      <c r="AH11" s="323"/>
      <c r="AI11" s="323"/>
      <c r="AJ11" s="323" t="s">
        <v>314</v>
      </c>
      <c r="AK11" s="323"/>
      <c r="AL11" s="323"/>
      <c r="AM11" s="323"/>
      <c r="AN11" s="324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</row>
    <row r="12" spans="1:74" s="200" customFormat="1" ht="15.75" customHeight="1">
      <c r="A12" s="325" t="s">
        <v>315</v>
      </c>
      <c r="B12" s="326"/>
      <c r="C12" s="210" t="s">
        <v>74</v>
      </c>
      <c r="D12" s="217"/>
      <c r="E12" s="325" t="s">
        <v>329</v>
      </c>
      <c r="F12" s="326"/>
      <c r="G12" s="326"/>
      <c r="H12" s="326"/>
      <c r="I12" s="326"/>
      <c r="J12" s="326"/>
      <c r="K12" s="326" t="s">
        <v>18</v>
      </c>
      <c r="L12" s="326"/>
      <c r="M12" s="326"/>
      <c r="N12" s="326"/>
      <c r="O12" s="327"/>
      <c r="P12" s="215"/>
      <c r="Q12" s="325" t="s">
        <v>317</v>
      </c>
      <c r="R12" s="326"/>
      <c r="S12" s="326"/>
      <c r="T12" s="326"/>
      <c r="U12" s="326"/>
      <c r="V12" s="326" t="s">
        <v>140</v>
      </c>
      <c r="W12" s="326"/>
      <c r="X12" s="326"/>
      <c r="Y12" s="326"/>
      <c r="Z12" s="327"/>
      <c r="AA12" s="215"/>
      <c r="AB12" s="218" t="s">
        <v>288</v>
      </c>
      <c r="AC12" s="210" t="s">
        <v>288</v>
      </c>
      <c r="AD12" s="215"/>
      <c r="AE12" s="325" t="s">
        <v>318</v>
      </c>
      <c r="AF12" s="326"/>
      <c r="AG12" s="326"/>
      <c r="AH12" s="326"/>
      <c r="AI12" s="326"/>
      <c r="AJ12" s="326" t="s">
        <v>314</v>
      </c>
      <c r="AK12" s="326"/>
      <c r="AL12" s="326"/>
      <c r="AM12" s="326"/>
      <c r="AN12" s="327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</row>
    <row r="13" spans="1:74" s="196" customFormat="1" ht="79.5" customHeight="1">
      <c r="A13" s="262"/>
      <c r="B13" s="261"/>
      <c r="C13" s="263"/>
      <c r="D13" s="220"/>
      <c r="E13" s="264"/>
      <c r="F13" s="265"/>
      <c r="G13" s="265"/>
      <c r="H13" s="265"/>
      <c r="I13" s="265"/>
      <c r="J13" s="265"/>
      <c r="K13" s="265"/>
      <c r="L13" s="265"/>
      <c r="M13" s="265"/>
      <c r="N13" s="265"/>
      <c r="O13" s="266"/>
      <c r="P13" s="220"/>
      <c r="Q13" s="267"/>
      <c r="R13" s="261"/>
      <c r="S13" s="261"/>
      <c r="T13" s="261"/>
      <c r="U13" s="261"/>
      <c r="V13" s="261"/>
      <c r="W13" s="261"/>
      <c r="X13" s="261"/>
      <c r="Y13" s="261"/>
      <c r="Z13" s="263"/>
      <c r="AA13" s="219"/>
      <c r="AB13" s="268" t="s">
        <v>283</v>
      </c>
      <c r="AC13" s="269" t="s">
        <v>283</v>
      </c>
      <c r="AD13" s="219"/>
      <c r="AE13" s="267"/>
      <c r="AF13" s="261"/>
      <c r="AG13" s="261"/>
      <c r="AH13" s="261"/>
      <c r="AI13" s="261"/>
      <c r="AJ13" s="261"/>
      <c r="AK13" s="261"/>
      <c r="AL13" s="261"/>
      <c r="AM13" s="261"/>
      <c r="AN13" s="263"/>
      <c r="AO13" s="194"/>
      <c r="AP13" s="195"/>
      <c r="AQ13" s="195"/>
      <c r="AR13" s="201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</row>
    <row r="14" spans="1:74" s="196" customFormat="1" ht="18" customHeight="1">
      <c r="A14" s="211" t="s">
        <v>68</v>
      </c>
      <c r="B14" s="211"/>
      <c r="C14" s="258"/>
      <c r="D14" s="212"/>
      <c r="E14" s="211" t="s">
        <v>284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3"/>
      <c r="P14" s="201"/>
      <c r="Q14" s="211"/>
      <c r="R14" s="211"/>
      <c r="S14" s="211"/>
      <c r="T14" s="211"/>
      <c r="U14" s="211"/>
      <c r="V14" s="211"/>
      <c r="W14" s="211"/>
      <c r="X14" s="211"/>
      <c r="Y14" s="211"/>
      <c r="Z14" s="213"/>
      <c r="AA14" s="201"/>
      <c r="AB14" s="211"/>
      <c r="AC14" s="211"/>
      <c r="AD14" s="211"/>
      <c r="AE14" s="211"/>
      <c r="AF14" s="211"/>
      <c r="AG14" s="211"/>
      <c r="AH14" s="211"/>
      <c r="AI14" s="211"/>
      <c r="AJ14" s="213"/>
      <c r="AK14" s="201"/>
      <c r="AL14" s="211"/>
      <c r="AM14" s="220"/>
      <c r="AN14" s="220"/>
      <c r="AO14" s="194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</row>
    <row r="15" spans="1:74" s="200" customFormat="1" ht="15.75" customHeight="1">
      <c r="A15" s="328" t="s">
        <v>319</v>
      </c>
      <c r="B15" s="323"/>
      <c r="C15" s="257" t="s">
        <v>320</v>
      </c>
      <c r="D15" s="214"/>
      <c r="E15" s="328" t="s">
        <v>310</v>
      </c>
      <c r="F15" s="323"/>
      <c r="G15" s="323"/>
      <c r="H15" s="323"/>
      <c r="I15" s="323"/>
      <c r="J15" s="323"/>
      <c r="K15" s="323" t="s">
        <v>311</v>
      </c>
      <c r="L15" s="323"/>
      <c r="M15" s="323"/>
      <c r="N15" s="323"/>
      <c r="O15" s="324"/>
      <c r="P15" s="215"/>
      <c r="Q15" s="328" t="s">
        <v>321</v>
      </c>
      <c r="R15" s="323"/>
      <c r="S15" s="323"/>
      <c r="T15" s="323"/>
      <c r="U15" s="323"/>
      <c r="V15" s="323" t="s">
        <v>202</v>
      </c>
      <c r="W15" s="323"/>
      <c r="X15" s="323"/>
      <c r="Y15" s="323"/>
      <c r="Z15" s="324"/>
      <c r="AA15" s="215"/>
      <c r="AB15" s="216" t="s">
        <v>288</v>
      </c>
      <c r="AC15" s="206" t="s">
        <v>288</v>
      </c>
      <c r="AD15" s="215"/>
      <c r="AE15" s="328" t="s">
        <v>322</v>
      </c>
      <c r="AF15" s="323"/>
      <c r="AG15" s="323"/>
      <c r="AH15" s="323"/>
      <c r="AI15" s="323"/>
      <c r="AJ15" s="323" t="s">
        <v>293</v>
      </c>
      <c r="AK15" s="323"/>
      <c r="AL15" s="323"/>
      <c r="AM15" s="323"/>
      <c r="AN15" s="324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</row>
    <row r="16" spans="1:74" s="200" customFormat="1" ht="15.75" customHeight="1">
      <c r="A16" s="325" t="s">
        <v>323</v>
      </c>
      <c r="B16" s="326"/>
      <c r="C16" s="210" t="s">
        <v>320</v>
      </c>
      <c r="D16" s="217"/>
      <c r="E16" s="325" t="s">
        <v>316</v>
      </c>
      <c r="F16" s="326"/>
      <c r="G16" s="326"/>
      <c r="H16" s="326"/>
      <c r="I16" s="326"/>
      <c r="J16" s="326"/>
      <c r="K16" s="326" t="s">
        <v>309</v>
      </c>
      <c r="L16" s="326"/>
      <c r="M16" s="326"/>
      <c r="N16" s="326"/>
      <c r="O16" s="327"/>
      <c r="P16" s="215"/>
      <c r="Q16" s="325" t="s">
        <v>324</v>
      </c>
      <c r="R16" s="326"/>
      <c r="S16" s="326"/>
      <c r="T16" s="326"/>
      <c r="U16" s="326"/>
      <c r="V16" s="326" t="s">
        <v>202</v>
      </c>
      <c r="W16" s="326"/>
      <c r="X16" s="326"/>
      <c r="Y16" s="326"/>
      <c r="Z16" s="327"/>
      <c r="AA16" s="215"/>
      <c r="AB16" s="218" t="s">
        <v>288</v>
      </c>
      <c r="AC16" s="210" t="s">
        <v>288</v>
      </c>
      <c r="AD16" s="215"/>
      <c r="AE16" s="325" t="s">
        <v>325</v>
      </c>
      <c r="AF16" s="326"/>
      <c r="AG16" s="326"/>
      <c r="AH16" s="326"/>
      <c r="AI16" s="326"/>
      <c r="AJ16" s="326" t="s">
        <v>293</v>
      </c>
      <c r="AK16" s="326"/>
      <c r="AL16" s="326"/>
      <c r="AM16" s="326"/>
      <c r="AN16" s="327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</row>
    <row r="17" spans="1:74" s="196" customFormat="1" ht="75" customHeight="1">
      <c r="A17" s="262"/>
      <c r="B17" s="261"/>
      <c r="C17" s="263"/>
      <c r="D17" s="220"/>
      <c r="E17" s="264"/>
      <c r="F17" s="265"/>
      <c r="G17" s="265"/>
      <c r="H17" s="265"/>
      <c r="I17" s="265"/>
      <c r="J17" s="265"/>
      <c r="K17" s="265"/>
      <c r="L17" s="265"/>
      <c r="M17" s="265"/>
      <c r="N17" s="265"/>
      <c r="O17" s="266"/>
      <c r="P17" s="220"/>
      <c r="Q17" s="267"/>
      <c r="R17" s="261"/>
      <c r="S17" s="261"/>
      <c r="T17" s="261"/>
      <c r="U17" s="261"/>
      <c r="V17" s="261"/>
      <c r="W17" s="261"/>
      <c r="X17" s="261"/>
      <c r="Y17" s="261"/>
      <c r="Z17" s="263"/>
      <c r="AA17" s="219"/>
      <c r="AB17" s="268" t="s">
        <v>283</v>
      </c>
      <c r="AC17" s="269" t="s">
        <v>283</v>
      </c>
      <c r="AD17" s="219"/>
      <c r="AE17" s="267"/>
      <c r="AF17" s="261"/>
      <c r="AG17" s="261"/>
      <c r="AH17" s="261"/>
      <c r="AI17" s="261"/>
      <c r="AJ17" s="261"/>
      <c r="AK17" s="261"/>
      <c r="AL17" s="261"/>
      <c r="AM17" s="261"/>
      <c r="AN17" s="263"/>
      <c r="AO17" s="194"/>
      <c r="AP17" s="195"/>
      <c r="AQ17" s="195"/>
      <c r="AR17" s="201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</row>
    <row r="19" ht="12" customHeight="1"/>
    <row r="20" spans="2:53" ht="12" customHeight="1" thickBot="1">
      <c r="B20" s="89"/>
      <c r="C20" s="106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  <c r="Q20" s="90"/>
      <c r="R20" s="90"/>
      <c r="S20" s="90"/>
      <c r="T20" s="90"/>
      <c r="U20" s="90"/>
      <c r="V20" s="90"/>
      <c r="W20" s="90"/>
      <c r="X20" s="91"/>
      <c r="Y20" s="91"/>
      <c r="Z20" s="91"/>
      <c r="AA20" s="91"/>
      <c r="AY20" s="88"/>
      <c r="AZ20" s="88"/>
      <c r="BA20" s="88"/>
    </row>
    <row r="21" spans="18:62" ht="11.25" customHeight="1">
      <c r="R21" s="90"/>
      <c r="S21" s="90"/>
      <c r="T21" s="90"/>
      <c r="U21" s="90"/>
      <c r="V21" s="90"/>
      <c r="W21" s="90"/>
      <c r="X21" s="91"/>
      <c r="Y21" s="91"/>
      <c r="Z21" s="91"/>
      <c r="AA21" s="91"/>
      <c r="AB21" s="391" t="s">
        <v>110</v>
      </c>
      <c r="AC21" s="392"/>
      <c r="AD21" s="381" t="str">
        <f>AB23</f>
        <v>柚山治</v>
      </c>
      <c r="AE21" s="311"/>
      <c r="AF21" s="311"/>
      <c r="AG21" s="335"/>
      <c r="AH21" s="310" t="str">
        <f>AB26</f>
        <v>大西翔也</v>
      </c>
      <c r="AI21" s="311"/>
      <c r="AJ21" s="311"/>
      <c r="AK21" s="335"/>
      <c r="AL21" s="310" t="str">
        <f>AB29</f>
        <v>岸本桂司</v>
      </c>
      <c r="AM21" s="311"/>
      <c r="AN21" s="311"/>
      <c r="AO21" s="335"/>
      <c r="AP21" s="310" t="str">
        <f>AB32</f>
        <v>森勇気</v>
      </c>
      <c r="AQ21" s="311"/>
      <c r="AR21" s="311"/>
      <c r="AS21" s="335"/>
      <c r="AT21" s="310" t="str">
        <f>AB35</f>
        <v>山内義久</v>
      </c>
      <c r="AU21" s="311"/>
      <c r="AV21" s="311"/>
      <c r="AW21" s="312"/>
      <c r="AX21" s="357" t="s">
        <v>1</v>
      </c>
      <c r="AY21" s="358"/>
      <c r="AZ21" s="358"/>
      <c r="BA21" s="359"/>
      <c r="BB21" s="16"/>
      <c r="BC21" s="290" t="s">
        <v>3</v>
      </c>
      <c r="BD21" s="291"/>
      <c r="BE21" s="290" t="s">
        <v>4</v>
      </c>
      <c r="BF21" s="292"/>
      <c r="BG21" s="291"/>
      <c r="BH21" s="293" t="s">
        <v>5</v>
      </c>
      <c r="BI21" s="294"/>
      <c r="BJ21" s="295"/>
    </row>
    <row r="22" spans="18:62" ht="11.25" customHeight="1" thickBot="1">
      <c r="R22" s="90"/>
      <c r="S22" s="90"/>
      <c r="T22" s="90"/>
      <c r="U22" s="90"/>
      <c r="V22" s="90"/>
      <c r="W22" s="90"/>
      <c r="X22" s="91"/>
      <c r="Y22" s="91"/>
      <c r="Z22" s="91"/>
      <c r="AA22" s="91"/>
      <c r="AB22" s="393"/>
      <c r="AC22" s="394"/>
      <c r="AD22" s="382" t="str">
        <f>AB24</f>
        <v>前田智朗</v>
      </c>
      <c r="AE22" s="355"/>
      <c r="AF22" s="355"/>
      <c r="AG22" s="383"/>
      <c r="AH22" s="354" t="str">
        <f>AB27</f>
        <v>内田大登</v>
      </c>
      <c r="AI22" s="355"/>
      <c r="AJ22" s="355"/>
      <c r="AK22" s="383"/>
      <c r="AL22" s="354" t="str">
        <f>AB30</f>
        <v>阿部和哉</v>
      </c>
      <c r="AM22" s="355"/>
      <c r="AN22" s="355"/>
      <c r="AO22" s="383"/>
      <c r="AP22" s="354" t="str">
        <f>AB33</f>
        <v>赤崎翔太</v>
      </c>
      <c r="AQ22" s="355"/>
      <c r="AR22" s="355"/>
      <c r="AS22" s="383"/>
      <c r="AT22" s="354" t="str">
        <f>AB36</f>
        <v>油田悟志</v>
      </c>
      <c r="AU22" s="355"/>
      <c r="AV22" s="355"/>
      <c r="AW22" s="356"/>
      <c r="AX22" s="307" t="s">
        <v>2</v>
      </c>
      <c r="AY22" s="308"/>
      <c r="AZ22" s="308"/>
      <c r="BA22" s="309"/>
      <c r="BB22" s="16"/>
      <c r="BC22" s="72" t="s">
        <v>6</v>
      </c>
      <c r="BD22" s="70" t="s">
        <v>7</v>
      </c>
      <c r="BE22" s="72" t="s">
        <v>11</v>
      </c>
      <c r="BF22" s="70" t="s">
        <v>8</v>
      </c>
      <c r="BG22" s="69" t="s">
        <v>9</v>
      </c>
      <c r="BH22" s="70" t="s">
        <v>11</v>
      </c>
      <c r="BI22" s="70" t="s">
        <v>8</v>
      </c>
      <c r="BJ22" s="69" t="s">
        <v>9</v>
      </c>
    </row>
    <row r="23" spans="18:62" ht="12" customHeight="1">
      <c r="R23" s="90"/>
      <c r="S23" s="90"/>
      <c r="T23" s="90"/>
      <c r="U23" s="90"/>
      <c r="V23" s="90"/>
      <c r="W23" s="90"/>
      <c r="X23" s="91"/>
      <c r="Y23" s="91"/>
      <c r="Z23" s="91"/>
      <c r="AA23" s="91"/>
      <c r="AB23" s="116" t="s">
        <v>112</v>
      </c>
      <c r="AC23" s="117" t="s">
        <v>113</v>
      </c>
      <c r="AD23" s="369"/>
      <c r="AE23" s="370"/>
      <c r="AF23" s="370"/>
      <c r="AG23" s="371"/>
      <c r="AH23" s="23">
        <v>15</v>
      </c>
      <c r="AI23" s="45" t="str">
        <f>IF(AH23="","","-")</f>
        <v>-</v>
      </c>
      <c r="AJ23" s="53">
        <v>21</v>
      </c>
      <c r="AK23" s="336" t="str">
        <f>IF(AH23&lt;&gt;"",IF(AH23&gt;AJ23,IF(AH24&gt;AJ24,"○",IF(AH25&gt;AJ25,"○","×")),IF(AH24&gt;AJ24,IF(AH25&gt;AJ25,"○","×"),"×")),"")</f>
        <v>×</v>
      </c>
      <c r="AL23" s="23">
        <v>20</v>
      </c>
      <c r="AM23" s="45" t="str">
        <f aca="true" t="shared" si="0" ref="AM23:AM28">IF(AL23="","","-")</f>
        <v>-</v>
      </c>
      <c r="AN23" s="53">
        <v>22</v>
      </c>
      <c r="AO23" s="336" t="str">
        <f>IF(AL23&lt;&gt;"",IF(AL23&gt;AN23,IF(AL24&gt;AN24,"○",IF(AL25&gt;AN25,"○","×")),IF(AL24&gt;AN24,IF(AL25&gt;AN25,"○","×"),"×")),"")</f>
        <v>×</v>
      </c>
      <c r="AP23" s="23">
        <v>13</v>
      </c>
      <c r="AQ23" s="68" t="str">
        <f aca="true" t="shared" si="1" ref="AQ23:AQ31">IF(AP23="","","-")</f>
        <v>-</v>
      </c>
      <c r="AR23" s="67">
        <v>21</v>
      </c>
      <c r="AS23" s="336" t="str">
        <f>IF(AP23&lt;&gt;"",IF(AP23&gt;AR23,IF(AP24&gt;AR24,"○",IF(AP25&gt;AR25,"○","×")),IF(AP24&gt;AR24,IF(AP25&gt;AR25,"○","×"),"×")),"")</f>
        <v>×</v>
      </c>
      <c r="AT23" s="87">
        <v>23</v>
      </c>
      <c r="AU23" s="68" t="str">
        <f aca="true" t="shared" si="2" ref="AU23:AU34">IF(AT23="","","-")</f>
        <v>-</v>
      </c>
      <c r="AV23" s="53">
        <v>21</v>
      </c>
      <c r="AW23" s="299" t="str">
        <f>IF(AT23&lt;&gt;"",IF(AT23&gt;AV23,IF(AT24&gt;AV24,"○",IF(AT25&gt;AV25,"○","×")),IF(AT24&gt;AV24,IF(AT25&gt;AV25,"○","×"),"×")),"")</f>
        <v>○</v>
      </c>
      <c r="AX23" s="301" t="s">
        <v>215</v>
      </c>
      <c r="AY23" s="302"/>
      <c r="AZ23" s="302"/>
      <c r="BA23" s="303"/>
      <c r="BB23" s="16"/>
      <c r="BC23" s="84"/>
      <c r="BD23" s="80"/>
      <c r="BE23" s="74"/>
      <c r="BF23" s="73"/>
      <c r="BG23" s="85"/>
      <c r="BH23" s="80"/>
      <c r="BI23" s="80"/>
      <c r="BJ23" s="79"/>
    </row>
    <row r="24" spans="2:62" ht="12" customHeight="1">
      <c r="B24" s="389" t="s">
        <v>108</v>
      </c>
      <c r="C24" s="389"/>
      <c r="D24" s="389"/>
      <c r="E24" s="389"/>
      <c r="F24" s="389"/>
      <c r="G24" s="389"/>
      <c r="H24" s="298" t="s">
        <v>109</v>
      </c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91"/>
      <c r="Y24" s="91"/>
      <c r="Z24" s="91"/>
      <c r="AA24" s="91"/>
      <c r="AB24" s="116" t="s">
        <v>62</v>
      </c>
      <c r="AC24" s="117" t="s">
        <v>63</v>
      </c>
      <c r="AD24" s="372"/>
      <c r="AE24" s="346"/>
      <c r="AF24" s="346"/>
      <c r="AG24" s="347"/>
      <c r="AH24" s="23">
        <v>21</v>
      </c>
      <c r="AI24" s="45" t="str">
        <f>IF(AH24="","","-")</f>
        <v>-</v>
      </c>
      <c r="AJ24" s="66">
        <v>13</v>
      </c>
      <c r="AK24" s="337"/>
      <c r="AL24" s="23">
        <v>16</v>
      </c>
      <c r="AM24" s="45" t="str">
        <f t="shared" si="0"/>
        <v>-</v>
      </c>
      <c r="AN24" s="66">
        <v>21</v>
      </c>
      <c r="AO24" s="337"/>
      <c r="AP24" s="23">
        <v>10</v>
      </c>
      <c r="AQ24" s="45" t="str">
        <f t="shared" si="1"/>
        <v>-</v>
      </c>
      <c r="AR24" s="53">
        <v>21</v>
      </c>
      <c r="AS24" s="337"/>
      <c r="AT24" s="23">
        <v>22</v>
      </c>
      <c r="AU24" s="45" t="str">
        <f t="shared" si="2"/>
        <v>-</v>
      </c>
      <c r="AV24" s="53">
        <v>24</v>
      </c>
      <c r="AW24" s="300"/>
      <c r="AX24" s="304"/>
      <c r="AY24" s="305"/>
      <c r="AZ24" s="305"/>
      <c r="BA24" s="306"/>
      <c r="BB24" s="16"/>
      <c r="BC24" s="84">
        <f>COUNTIF(AD23:AW25,"○")</f>
        <v>1</v>
      </c>
      <c r="BD24" s="80">
        <f>COUNTIF(AD23:AW25,"×")</f>
        <v>3</v>
      </c>
      <c r="BE24" s="83">
        <f>(IF((AD23&gt;AF23),1,0))+(IF((AD24&gt;AF24),1,0))+(IF((AD25&gt;AF25),1,0))+(IF((AH23&gt;AJ23),1,0))+(IF((AH24&gt;AJ24),1,0))+(IF((AH25&gt;AJ25),1,0))+(IF((AP23&gt;AR23),1,0))+(IF((AP24&gt;AR24),1,0))+(IF((AP25&gt;AR25),1,0))+(IF((AT23&gt;AV23),1,0))+(IF((AT24&gt;AV24),1,0))+(IF((AT25&gt;AV25),1,0))</f>
        <v>3</v>
      </c>
      <c r="BF24" s="82">
        <f>(IF((AD23&lt;AF23),1,0))+(IF((AD24&lt;AF24),1,0))+(IF((AD25&lt;AF25),1,0))+(IF((AH23&lt;AJ23),1,0))+(IF((AH24&lt;AJ24),1,0))+(IF((AH25&lt;AJ25),1,0))+(IF((AP23&lt;AR23),1,0))+(IF((AP24&lt;AR24),1,0))+(IF((AP25&lt;AR25),1,0))+(IF((AT23&lt;AV23),1,0))+(IF((AT24&lt;AV24),1,0))+(IF((AT25&lt;AV25),1,0))</f>
        <v>5</v>
      </c>
      <c r="BG24" s="81">
        <f>BE24-BF24</f>
        <v>-2</v>
      </c>
      <c r="BH24" s="80">
        <f>SUM(AD23:AD25,AH23:AH25,AP23:AP25,AT23:AT25)</f>
        <v>144</v>
      </c>
      <c r="BI24" s="80">
        <f>SUM(AF23:AF25,AJ23:AJ25,AR23:AR25,AV23:AV25)</f>
        <v>160</v>
      </c>
      <c r="BJ24" s="79">
        <f>BH24-BI24</f>
        <v>-16</v>
      </c>
    </row>
    <row r="25" spans="2:62" ht="11.25" customHeight="1">
      <c r="B25" s="389"/>
      <c r="C25" s="389"/>
      <c r="D25" s="389"/>
      <c r="E25" s="389"/>
      <c r="F25" s="389"/>
      <c r="G25" s="389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91"/>
      <c r="Y25" s="91"/>
      <c r="Z25" s="91"/>
      <c r="AA25" s="91"/>
      <c r="AB25" s="118"/>
      <c r="AC25" s="119"/>
      <c r="AD25" s="373"/>
      <c r="AE25" s="374"/>
      <c r="AF25" s="374"/>
      <c r="AG25" s="375"/>
      <c r="AH25" s="25">
        <v>19</v>
      </c>
      <c r="AI25" s="45" t="str">
        <f>IF(AH25="","","-")</f>
        <v>-</v>
      </c>
      <c r="AJ25" s="62">
        <v>21</v>
      </c>
      <c r="AK25" s="338"/>
      <c r="AL25" s="25"/>
      <c r="AM25" s="63">
        <f t="shared" si="0"/>
      </c>
      <c r="AN25" s="62"/>
      <c r="AO25" s="338"/>
      <c r="AP25" s="25"/>
      <c r="AQ25" s="63">
        <f t="shared" si="1"/>
      </c>
      <c r="AR25" s="62"/>
      <c r="AS25" s="337"/>
      <c r="AT25" s="25">
        <v>21</v>
      </c>
      <c r="AU25" s="63" t="str">
        <f t="shared" si="2"/>
        <v>-</v>
      </c>
      <c r="AV25" s="62">
        <v>18</v>
      </c>
      <c r="AW25" s="300"/>
      <c r="AX25" s="22">
        <f>BC24</f>
        <v>1</v>
      </c>
      <c r="AY25" s="21" t="s">
        <v>10</v>
      </c>
      <c r="AZ25" s="21">
        <f>BD24</f>
        <v>3</v>
      </c>
      <c r="BA25" s="20" t="s">
        <v>7</v>
      </c>
      <c r="BB25" s="16"/>
      <c r="BC25" s="84"/>
      <c r="BD25" s="80"/>
      <c r="BE25" s="84"/>
      <c r="BF25" s="80"/>
      <c r="BG25" s="79"/>
      <c r="BH25" s="80"/>
      <c r="BI25" s="80"/>
      <c r="BJ25" s="79"/>
    </row>
    <row r="26" spans="2:62" ht="12" customHeight="1">
      <c r="B26" s="389"/>
      <c r="C26" s="389"/>
      <c r="D26" s="389"/>
      <c r="E26" s="389"/>
      <c r="F26" s="389"/>
      <c r="G26" s="389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91"/>
      <c r="Y26" s="91"/>
      <c r="Z26" s="91"/>
      <c r="AA26" s="91"/>
      <c r="AB26" s="116" t="s">
        <v>210</v>
      </c>
      <c r="AC26" s="120" t="s">
        <v>22</v>
      </c>
      <c r="AD26" s="47">
        <f>IF(AJ23="","",AJ23)</f>
        <v>21</v>
      </c>
      <c r="AE26" s="45" t="str">
        <f aca="true" t="shared" si="3" ref="AE26:AE37">IF(AD26="","","-")</f>
        <v>-</v>
      </c>
      <c r="AF26" s="44">
        <f>IF(AH23="","",AH23)</f>
        <v>15</v>
      </c>
      <c r="AG26" s="348" t="str">
        <f>IF(AK23="","",IF(AK23="○","×",IF(AK23="×","○")))</f>
        <v>○</v>
      </c>
      <c r="AH26" s="342"/>
      <c r="AI26" s="343"/>
      <c r="AJ26" s="343"/>
      <c r="AK26" s="344"/>
      <c r="AL26" s="23">
        <v>21</v>
      </c>
      <c r="AM26" s="45" t="str">
        <f t="shared" si="0"/>
        <v>-</v>
      </c>
      <c r="AN26" s="53">
        <v>18</v>
      </c>
      <c r="AO26" s="337" t="str">
        <f>IF(AL26&lt;&gt;"",IF(AL26&gt;AN26,IF(AL27&gt;AN27,"○",IF(AL28&gt;AN28,"○","×")),IF(AL27&gt;AN27,IF(AL28&gt;AN28,"○","×"),"×")),"")</f>
        <v>×</v>
      </c>
      <c r="AP26" s="23">
        <v>15</v>
      </c>
      <c r="AQ26" s="45" t="str">
        <f t="shared" si="1"/>
        <v>-</v>
      </c>
      <c r="AR26" s="53">
        <v>21</v>
      </c>
      <c r="AS26" s="339" t="str">
        <f>IF(AP26&lt;&gt;"",IF(AP26&gt;AR26,IF(AP27&gt;AR27,"○",IF(AP28&gt;AR28,"○","×")),IF(AP27&gt;AR27,IF(AP28&gt;AR28,"○","×"),"×")),"")</f>
        <v>×</v>
      </c>
      <c r="AT26" s="23">
        <v>21</v>
      </c>
      <c r="AU26" s="45" t="str">
        <f t="shared" si="2"/>
        <v>-</v>
      </c>
      <c r="AV26" s="53">
        <v>15</v>
      </c>
      <c r="AW26" s="340" t="str">
        <f>IF(AT26&lt;&gt;"",IF(AT26&gt;AV26,IF(AT27&gt;AV27,"○",IF(AT28&gt;AV28,"○","×")),IF(AT27&gt;AV27,IF(AT28&gt;AV28,"○","×"),"×")),"")</f>
        <v>○</v>
      </c>
      <c r="AX26" s="313" t="s">
        <v>216</v>
      </c>
      <c r="AY26" s="314"/>
      <c r="AZ26" s="314"/>
      <c r="BA26" s="315"/>
      <c r="BB26" s="16"/>
      <c r="BC26" s="74"/>
      <c r="BD26" s="73"/>
      <c r="BE26" s="74"/>
      <c r="BF26" s="73"/>
      <c r="BG26" s="85"/>
      <c r="BH26" s="73"/>
      <c r="BI26" s="73"/>
      <c r="BJ26" s="85"/>
    </row>
    <row r="27" spans="2:62" ht="12" customHeight="1">
      <c r="B27" s="89"/>
      <c r="C27" s="106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90"/>
      <c r="Q27" s="90"/>
      <c r="R27" s="90"/>
      <c r="S27" s="90"/>
      <c r="T27" s="90"/>
      <c r="U27" s="90"/>
      <c r="V27" s="90"/>
      <c r="W27" s="90"/>
      <c r="X27" s="91"/>
      <c r="Y27" s="91"/>
      <c r="Z27" s="91"/>
      <c r="AA27" s="91"/>
      <c r="AB27" s="116" t="s">
        <v>88</v>
      </c>
      <c r="AC27" s="117" t="s">
        <v>22</v>
      </c>
      <c r="AD27" s="47">
        <f>IF(AJ24="","",AJ24)</f>
        <v>13</v>
      </c>
      <c r="AE27" s="45" t="str">
        <f t="shared" si="3"/>
        <v>-</v>
      </c>
      <c r="AF27" s="44">
        <f>IF(AH24="","",AH24)</f>
        <v>21</v>
      </c>
      <c r="AG27" s="349" t="str">
        <f>IF(AI24="","",AI24)</f>
        <v>-</v>
      </c>
      <c r="AH27" s="345"/>
      <c r="AI27" s="346"/>
      <c r="AJ27" s="346"/>
      <c r="AK27" s="347"/>
      <c r="AL27" s="23">
        <v>20</v>
      </c>
      <c r="AM27" s="45" t="str">
        <f t="shared" si="0"/>
        <v>-</v>
      </c>
      <c r="AN27" s="66">
        <v>22</v>
      </c>
      <c r="AO27" s="337"/>
      <c r="AP27" s="23">
        <v>19</v>
      </c>
      <c r="AQ27" s="45" t="str">
        <f t="shared" si="1"/>
        <v>-</v>
      </c>
      <c r="AR27" s="53">
        <v>21</v>
      </c>
      <c r="AS27" s="337"/>
      <c r="AT27" s="23">
        <v>21</v>
      </c>
      <c r="AU27" s="45" t="str">
        <f t="shared" si="2"/>
        <v>-</v>
      </c>
      <c r="AV27" s="53">
        <v>16</v>
      </c>
      <c r="AW27" s="300"/>
      <c r="AX27" s="304"/>
      <c r="AY27" s="305"/>
      <c r="AZ27" s="305"/>
      <c r="BA27" s="306"/>
      <c r="BB27" s="16"/>
      <c r="BC27" s="84">
        <f>COUNTIF(AD26:AW28,"○")</f>
        <v>2</v>
      </c>
      <c r="BD27" s="80">
        <f>COUNTIF(AD26:AW28,"×")</f>
        <v>2</v>
      </c>
      <c r="BE27" s="83">
        <f>(IF((AD26&gt;AF26),1,0))+(IF((AD27&gt;AF27),1,0))+(IF((AD28&gt;AF28),1,0))+(IF((AH26&gt;AJ26),1,0))+(IF((AH27&gt;AJ27),1,0))+(IF((AH28&gt;AJ28),1,0))+(IF((AP26&gt;AR26),1,0))+(IF((AP27&gt;AR27),1,0))+(IF((AP28&gt;AR28),1,0))+(IF((AT26&gt;AV26),1,0))+(IF((AT27&gt;AV27),1,0))+(IF((AT28&gt;AV28),1,0))</f>
        <v>4</v>
      </c>
      <c r="BF27" s="82">
        <f>(IF((AD26&lt;AF26),1,0))+(IF((AD27&lt;AF27),1,0))+(IF((AD28&lt;AF28),1,0))+(IF((AH26&lt;AJ26),1,0))+(IF((AH27&lt;AJ27),1,0))+(IF((AH28&lt;AJ28),1,0))+(IF((AP26&lt;AR26),1,0))+(IF((AP27&lt;AR27),1,0))+(IF((AP28&lt;AR28),1,0))+(IF((AT26&lt;AV26),1,0))+(IF((AT27&lt;AV27),1,0))+(IF((AT28&lt;AV28),1,0))</f>
        <v>3</v>
      </c>
      <c r="BG27" s="81">
        <f>BE27-BF27</f>
        <v>1</v>
      </c>
      <c r="BH27" s="80">
        <f>SUM(AD26:AD28,AH26:AH28,AP26:AP28,AT26:AT28)</f>
        <v>131</v>
      </c>
      <c r="BI27" s="80">
        <f>SUM(AF26:AF28,AJ26:AJ28,AR26:AR28,AV26:AV28)</f>
        <v>128</v>
      </c>
      <c r="BJ27" s="79">
        <f>BH27-BI27</f>
        <v>3</v>
      </c>
    </row>
    <row r="28" spans="2:62" ht="11.25" customHeight="1">
      <c r="B28" s="89"/>
      <c r="C28" s="106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0"/>
      <c r="Q28" s="90"/>
      <c r="R28" s="90"/>
      <c r="S28" s="90"/>
      <c r="T28" s="90"/>
      <c r="U28" s="90"/>
      <c r="V28" s="90"/>
      <c r="W28" s="90"/>
      <c r="X28" s="91"/>
      <c r="Y28" s="91"/>
      <c r="Z28" s="91"/>
      <c r="AA28" s="91"/>
      <c r="AB28" s="118"/>
      <c r="AC28" s="121"/>
      <c r="AD28" s="65">
        <f>IF(AJ25="","",AJ25)</f>
        <v>21</v>
      </c>
      <c r="AE28" s="63" t="str">
        <f t="shared" si="3"/>
        <v>-</v>
      </c>
      <c r="AF28" s="64">
        <f>IF(AH25="","",AH25)</f>
        <v>19</v>
      </c>
      <c r="AG28" s="384" t="str">
        <f>IF(AI25="","",AI25)</f>
        <v>-</v>
      </c>
      <c r="AH28" s="376"/>
      <c r="AI28" s="374"/>
      <c r="AJ28" s="374"/>
      <c r="AK28" s="375"/>
      <c r="AL28" s="25">
        <v>18</v>
      </c>
      <c r="AM28" s="45" t="str">
        <f t="shared" si="0"/>
        <v>-</v>
      </c>
      <c r="AN28" s="62">
        <v>21</v>
      </c>
      <c r="AO28" s="338"/>
      <c r="AP28" s="25"/>
      <c r="AQ28" s="63">
        <f t="shared" si="1"/>
      </c>
      <c r="AR28" s="62"/>
      <c r="AS28" s="338"/>
      <c r="AT28" s="25"/>
      <c r="AU28" s="63">
        <f t="shared" si="2"/>
      </c>
      <c r="AV28" s="62"/>
      <c r="AW28" s="341"/>
      <c r="AX28" s="184">
        <f>BC27</f>
        <v>2</v>
      </c>
      <c r="AY28" s="185" t="s">
        <v>10</v>
      </c>
      <c r="AZ28" s="185">
        <f>BD27</f>
        <v>2</v>
      </c>
      <c r="BA28" s="186" t="s">
        <v>7</v>
      </c>
      <c r="BB28" s="16"/>
      <c r="BC28" s="78"/>
      <c r="BD28" s="77"/>
      <c r="BE28" s="78"/>
      <c r="BF28" s="77"/>
      <c r="BG28" s="76"/>
      <c r="BH28" s="77"/>
      <c r="BI28" s="77"/>
      <c r="BJ28" s="76"/>
    </row>
    <row r="29" spans="2:62" ht="12" customHeight="1">
      <c r="B29" s="400" t="s">
        <v>116</v>
      </c>
      <c r="C29" s="424" t="s">
        <v>285</v>
      </c>
      <c r="D29" s="426" t="s">
        <v>13</v>
      </c>
      <c r="E29" s="427"/>
      <c r="F29" s="427"/>
      <c r="G29" s="428"/>
      <c r="H29" s="226"/>
      <c r="I29" s="227"/>
      <c r="J29" s="227"/>
      <c r="K29" s="227"/>
      <c r="L29" s="227"/>
      <c r="M29" s="172"/>
      <c r="N29" s="128"/>
      <c r="O29" s="128"/>
      <c r="P29" s="143"/>
      <c r="Q29" s="143"/>
      <c r="R29" s="143"/>
      <c r="S29" s="143"/>
      <c r="T29" s="143"/>
      <c r="Y29" s="88"/>
      <c r="Z29" s="91"/>
      <c r="AA29" s="91"/>
      <c r="AB29" s="122" t="s">
        <v>114</v>
      </c>
      <c r="AC29" s="146" t="s">
        <v>22</v>
      </c>
      <c r="AD29" s="47">
        <f>IF(AN23="","",AN23)</f>
        <v>22</v>
      </c>
      <c r="AE29" s="49" t="str">
        <f>IF(AD29="","","-")</f>
        <v>-</v>
      </c>
      <c r="AF29" s="48">
        <f>IF(AL23="","",AL23)</f>
        <v>20</v>
      </c>
      <c r="AG29" s="348" t="str">
        <f>IF(AO23="","",IF(AO23="○","×",IF(AO23="×","○")))</f>
        <v>○</v>
      </c>
      <c r="AH29" s="44">
        <f>IF(AN26="","",AN26)</f>
        <v>18</v>
      </c>
      <c r="AI29" s="49" t="str">
        <f>IF(AH29="","","-")</f>
        <v>-</v>
      </c>
      <c r="AJ29" s="48">
        <f>IF(AL26="","",AL26)</f>
        <v>21</v>
      </c>
      <c r="AK29" s="349" t="str">
        <f>IF(AS23="","",IF(AS23="○","×",IF(AS23="×","○")))</f>
        <v>○</v>
      </c>
      <c r="AL29" s="438"/>
      <c r="AM29" s="439"/>
      <c r="AN29" s="439"/>
      <c r="AO29" s="440"/>
      <c r="AP29" s="23">
        <v>12</v>
      </c>
      <c r="AQ29" s="49" t="str">
        <f t="shared" si="1"/>
        <v>-</v>
      </c>
      <c r="AR29" s="53">
        <v>21</v>
      </c>
      <c r="AS29" s="339" t="str">
        <f>IF(AP29&lt;&gt;"",IF(AP29&gt;AR29,IF(AP30&gt;AR30,"○",IF(AP31&gt;AR31,"○","×")),IF(AP30&gt;AR30,IF(AP31&gt;AR31,"○","×"),"×")),"")</f>
        <v>×</v>
      </c>
      <c r="AT29" s="23">
        <v>21</v>
      </c>
      <c r="AU29" s="49" t="str">
        <f t="shared" si="2"/>
        <v>-</v>
      </c>
      <c r="AV29" s="53">
        <v>7</v>
      </c>
      <c r="AW29" s="340" t="str">
        <f>IF(AT29&lt;&gt;"",IF(AT29&gt;AV29,IF(AT30&gt;AV30,"○",IF(AT31&gt;AV31,"○","×")),IF(AT30&gt;AV30,IF(AT31&gt;AV31,"○","×"),"×")),"")</f>
        <v>○</v>
      </c>
      <c r="AX29" s="313" t="s">
        <v>51</v>
      </c>
      <c r="AY29" s="314"/>
      <c r="AZ29" s="314"/>
      <c r="BA29" s="315"/>
      <c r="BB29" s="16"/>
      <c r="BC29" s="84"/>
      <c r="BD29" s="80"/>
      <c r="BE29" s="84"/>
      <c r="BF29" s="80"/>
      <c r="BG29" s="79"/>
      <c r="BH29" s="80"/>
      <c r="BI29" s="80"/>
      <c r="BJ29" s="79"/>
    </row>
    <row r="30" spans="2:62" ht="12" customHeight="1" thickBot="1">
      <c r="B30" s="401"/>
      <c r="C30" s="436"/>
      <c r="D30" s="429"/>
      <c r="E30" s="430"/>
      <c r="F30" s="430"/>
      <c r="G30" s="431"/>
      <c r="H30" s="226"/>
      <c r="I30" s="227"/>
      <c r="J30" s="227"/>
      <c r="K30" s="227"/>
      <c r="L30" s="227"/>
      <c r="M30" s="172"/>
      <c r="N30" s="128"/>
      <c r="O30" s="128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91"/>
      <c r="AA30" s="91"/>
      <c r="AB30" s="122" t="s">
        <v>115</v>
      </c>
      <c r="AC30" s="147" t="s">
        <v>22</v>
      </c>
      <c r="AD30" s="47">
        <f>IF(AN24="","",AN24)</f>
        <v>21</v>
      </c>
      <c r="AE30" s="45" t="str">
        <f>IF(AD30="","","-")</f>
        <v>-</v>
      </c>
      <c r="AF30" s="44">
        <f>IF(AL24="","",AL24)</f>
        <v>16</v>
      </c>
      <c r="AG30" s="349" t="str">
        <f>IF(AI24="","",AI24)</f>
        <v>-</v>
      </c>
      <c r="AH30" s="44">
        <f>IF(AN27="","",AN27)</f>
        <v>22</v>
      </c>
      <c r="AI30" s="45" t="str">
        <f>IF(AH30="","","-")</f>
        <v>-</v>
      </c>
      <c r="AJ30" s="44">
        <f>IF(AL27="","",AL27)</f>
        <v>20</v>
      </c>
      <c r="AK30" s="349" t="str">
        <f>IF(AM24="","",AM24)</f>
        <v>-</v>
      </c>
      <c r="AL30" s="441"/>
      <c r="AM30" s="442"/>
      <c r="AN30" s="442"/>
      <c r="AO30" s="443"/>
      <c r="AP30" s="23">
        <v>13</v>
      </c>
      <c r="AQ30" s="45" t="str">
        <f t="shared" si="1"/>
        <v>-</v>
      </c>
      <c r="AR30" s="53">
        <v>21</v>
      </c>
      <c r="AS30" s="337"/>
      <c r="AT30" s="23">
        <v>21</v>
      </c>
      <c r="AU30" s="45" t="str">
        <f t="shared" si="2"/>
        <v>-</v>
      </c>
      <c r="AV30" s="53">
        <v>14</v>
      </c>
      <c r="AW30" s="300"/>
      <c r="AX30" s="304"/>
      <c r="AY30" s="305"/>
      <c r="AZ30" s="305"/>
      <c r="BA30" s="306"/>
      <c r="BB30" s="16"/>
      <c r="BC30" s="84">
        <f>COUNTIF(AD29:AW31,"○")</f>
        <v>3</v>
      </c>
      <c r="BD30" s="80">
        <f>COUNTIF(AD29:AW31,"×")</f>
        <v>1</v>
      </c>
      <c r="BE30" s="83">
        <f>(IF((AD29&gt;AF29),1,0))+(IF((AD30&gt;AF30),1,0))+(IF((AD31&gt;AF31),1,0))+(IF((AH29&gt;AJ29),1,0))+(IF((AH30&gt;AJ30),1,0))+(IF((AH31&gt;AJ31),1,0))+(IF((AP29&gt;AR29),1,0))+(IF((AP30&gt;AR30),1,0))+(IF((AP31&gt;AR31),1,0))+(IF((AT29&gt;AV29),1,0))+(IF((AT30&gt;AV30),1,0))+(IF((AT31&gt;AV31),1,0))</f>
        <v>6</v>
      </c>
      <c r="BF30" s="82">
        <f>(IF((AD29&lt;AF29),1,0))+(IF((AD30&lt;AF30),1,0))+(IF((AD31&lt;AF31),1,0))+(IF((AH29&lt;AJ29),1,0))+(IF((AH30&lt;AJ30),1,0))+(IF((AH31&lt;AJ31),1,0))+(IF((AP29&lt;AR29),1,0))+(IF((AP30&lt;AR30),1,0))+(IF((AP31&lt;AR31),1,0))+(IF((AT29&lt;AV29),1,0))+(IF((AT30&lt;AV30),1,0))+(IF((AT31&lt;AV31),1,0))</f>
        <v>3</v>
      </c>
      <c r="BG30" s="81">
        <f>BE30-BF30</f>
        <v>3</v>
      </c>
      <c r="BH30" s="80">
        <f>SUM(AD29:AD31,AH29:AH31,AP29:AP31,AT29:AT31)</f>
        <v>171</v>
      </c>
      <c r="BI30" s="80">
        <f>SUM(AF29:AF31,AJ29:AJ31,AR29:AR31,AV29:AV31)</f>
        <v>158</v>
      </c>
      <c r="BJ30" s="79">
        <f>BH30-BI30</f>
        <v>13</v>
      </c>
    </row>
    <row r="31" spans="2:62" ht="11.25" customHeight="1" thickTop="1">
      <c r="B31" s="400" t="s">
        <v>117</v>
      </c>
      <c r="C31" s="424" t="s">
        <v>22</v>
      </c>
      <c r="D31" s="429"/>
      <c r="E31" s="430"/>
      <c r="F31" s="430"/>
      <c r="G31" s="431"/>
      <c r="H31" s="234"/>
      <c r="I31" s="228"/>
      <c r="J31" s="229"/>
      <c r="K31" s="227"/>
      <c r="L31" s="227"/>
      <c r="M31" s="172"/>
      <c r="N31" s="128"/>
      <c r="O31" s="128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91"/>
      <c r="AA31" s="91"/>
      <c r="AB31" s="118"/>
      <c r="AC31" s="119"/>
      <c r="AD31" s="65">
        <f>IF(AN25="","",AN25)</f>
      </c>
      <c r="AE31" s="63">
        <f>IF(AD31="","","-")</f>
      </c>
      <c r="AF31" s="64">
        <f>IF(AL25="","",AL25)</f>
      </c>
      <c r="AG31" s="384" t="str">
        <f>IF(AI25="","",AI25)</f>
        <v>-</v>
      </c>
      <c r="AH31" s="64">
        <f>IF(AN28="","",AN28)</f>
        <v>21</v>
      </c>
      <c r="AI31" s="63" t="str">
        <f>IF(AH31="","","-")</f>
        <v>-</v>
      </c>
      <c r="AJ31" s="64">
        <f>IF(AL28="","",AL28)</f>
        <v>18</v>
      </c>
      <c r="AK31" s="384">
        <f>IF(AM25="","",AM25)</f>
      </c>
      <c r="AL31" s="444"/>
      <c r="AM31" s="445"/>
      <c r="AN31" s="445"/>
      <c r="AO31" s="446"/>
      <c r="AP31" s="23"/>
      <c r="AQ31" s="63">
        <f t="shared" si="1"/>
      </c>
      <c r="AR31" s="53"/>
      <c r="AS31" s="338"/>
      <c r="AT31" s="25"/>
      <c r="AU31" s="63">
        <f t="shared" si="2"/>
      </c>
      <c r="AV31" s="62"/>
      <c r="AW31" s="341"/>
      <c r="AX31" s="22">
        <f>BC30</f>
        <v>3</v>
      </c>
      <c r="AY31" s="21" t="s">
        <v>10</v>
      </c>
      <c r="AZ31" s="21">
        <f>BD30</f>
        <v>1</v>
      </c>
      <c r="BA31" s="20" t="s">
        <v>7</v>
      </c>
      <c r="BB31" s="16"/>
      <c r="BC31" s="84"/>
      <c r="BD31" s="80"/>
      <c r="BE31" s="84"/>
      <c r="BF31" s="80"/>
      <c r="BG31" s="79"/>
      <c r="BH31" s="80"/>
      <c r="BI31" s="80"/>
      <c r="BJ31" s="79"/>
    </row>
    <row r="32" spans="2:62" ht="12" customHeight="1">
      <c r="B32" s="401"/>
      <c r="C32" s="436"/>
      <c r="D32" s="432"/>
      <c r="E32" s="433"/>
      <c r="F32" s="433"/>
      <c r="G32" s="434"/>
      <c r="H32" s="226"/>
      <c r="I32" s="227"/>
      <c r="J32" s="230"/>
      <c r="K32" s="227"/>
      <c r="L32" s="227"/>
      <c r="M32" s="437" t="s">
        <v>127</v>
      </c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91"/>
      <c r="AB32" s="122" t="s">
        <v>116</v>
      </c>
      <c r="AC32" s="123" t="s">
        <v>22</v>
      </c>
      <c r="AD32" s="47">
        <f>IF(AR23="","",AR23)</f>
        <v>21</v>
      </c>
      <c r="AE32" s="45" t="str">
        <f t="shared" si="3"/>
        <v>-</v>
      </c>
      <c r="AF32" s="44">
        <f>IF(AP23="","",AP23)</f>
        <v>13</v>
      </c>
      <c r="AG32" s="349" t="str">
        <f>IF(AS23="","",IF(AS23="○","×",IF(AS23="×","○")))</f>
        <v>○</v>
      </c>
      <c r="AH32" s="46">
        <f>IF(AR26="","",AR26)</f>
        <v>21</v>
      </c>
      <c r="AI32" s="45" t="str">
        <f aca="true" t="shared" si="4" ref="AI32:AI37">IF(AH32="","","-")</f>
        <v>-</v>
      </c>
      <c r="AJ32" s="44">
        <f>IF(AP26="","",AP26)</f>
        <v>15</v>
      </c>
      <c r="AK32" s="348" t="str">
        <f>IF(AS26="","",IF(AS26="○","×",IF(AS26="×","○")))</f>
        <v>○</v>
      </c>
      <c r="AL32" s="44">
        <f>IF(AR29="","",AR29)</f>
        <v>21</v>
      </c>
      <c r="AM32" s="49" t="str">
        <f aca="true" t="shared" si="5" ref="AM32:AM37">IF(AL32="","","-")</f>
        <v>-</v>
      </c>
      <c r="AN32" s="48">
        <f>IF(AP29="","",AP29)</f>
        <v>12</v>
      </c>
      <c r="AO32" s="339" t="str">
        <f>IF(AL32&lt;&gt;"",IF(AL32&gt;AN32,IF(AL33&gt;AN33,"○",IF(AL34&gt;AN34,"○","×")),IF(AL33&gt;AN33,IF(AL34&gt;AN34,"○","×"),"×")),"")</f>
        <v>○</v>
      </c>
      <c r="AP32" s="342"/>
      <c r="AQ32" s="343"/>
      <c r="AR32" s="343"/>
      <c r="AS32" s="344"/>
      <c r="AT32" s="23">
        <v>21</v>
      </c>
      <c r="AU32" s="45" t="str">
        <f t="shared" si="2"/>
        <v>-</v>
      </c>
      <c r="AV32" s="53">
        <v>7</v>
      </c>
      <c r="AW32" s="300" t="str">
        <f>IF(AT32&lt;&gt;"",IF(AT32&gt;AV32,IF(AT33&gt;AV33,"○",IF(AT34&gt;AV34,"○","×")),IF(AT33&gt;AV33,IF(AT34&gt;AV34,"○","×"),"×")),"")</f>
        <v>○</v>
      </c>
      <c r="AX32" s="313" t="s">
        <v>213</v>
      </c>
      <c r="AY32" s="314"/>
      <c r="AZ32" s="314"/>
      <c r="BA32" s="315"/>
      <c r="BB32" s="16"/>
      <c r="BC32" s="84"/>
      <c r="BD32" s="80"/>
      <c r="BE32" s="84"/>
      <c r="BF32" s="80"/>
      <c r="BG32" s="79"/>
      <c r="BH32" s="80"/>
      <c r="BI32" s="80"/>
      <c r="BJ32" s="79"/>
    </row>
    <row r="33" spans="2:62" ht="12" customHeight="1" thickBot="1">
      <c r="B33" s="224"/>
      <c r="C33" s="225"/>
      <c r="D33" s="142"/>
      <c r="E33" s="142"/>
      <c r="F33" s="142"/>
      <c r="G33" s="142"/>
      <c r="H33" s="231"/>
      <c r="I33" s="231">
        <v>21</v>
      </c>
      <c r="J33" s="231">
        <v>21</v>
      </c>
      <c r="K33" s="244"/>
      <c r="L33" s="242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91"/>
      <c r="AB33" s="122" t="s">
        <v>117</v>
      </c>
      <c r="AC33" s="117" t="s">
        <v>22</v>
      </c>
      <c r="AD33" s="47">
        <f>IF(AR24="","",AR24)</f>
        <v>21</v>
      </c>
      <c r="AE33" s="45" t="str">
        <f t="shared" si="3"/>
        <v>-</v>
      </c>
      <c r="AF33" s="44">
        <f>IF(AP24="","",AP24)</f>
        <v>10</v>
      </c>
      <c r="AG33" s="349">
        <f>IF(AI27="","",AI27)</f>
      </c>
      <c r="AH33" s="46">
        <f>IF(AR27="","",AR27)</f>
        <v>21</v>
      </c>
      <c r="AI33" s="45" t="str">
        <f t="shared" si="4"/>
        <v>-</v>
      </c>
      <c r="AJ33" s="44">
        <f>IF(AP27="","",AP27)</f>
        <v>19</v>
      </c>
      <c r="AK33" s="349" t="str">
        <f>IF(AQ27="","",AQ27)</f>
        <v>-</v>
      </c>
      <c r="AL33" s="44">
        <f>IF(AR30="","",AR30)</f>
        <v>21</v>
      </c>
      <c r="AM33" s="45" t="str">
        <f t="shared" si="5"/>
        <v>-</v>
      </c>
      <c r="AN33" s="44">
        <f>IF(AP30="","",AP30)</f>
        <v>13</v>
      </c>
      <c r="AO33" s="337"/>
      <c r="AP33" s="345"/>
      <c r="AQ33" s="346"/>
      <c r="AR33" s="346"/>
      <c r="AS33" s="347"/>
      <c r="AT33" s="23">
        <v>21</v>
      </c>
      <c r="AU33" s="45" t="str">
        <f t="shared" si="2"/>
        <v>-</v>
      </c>
      <c r="AV33" s="53">
        <v>6</v>
      </c>
      <c r="AW33" s="300"/>
      <c r="AX33" s="304"/>
      <c r="AY33" s="305"/>
      <c r="AZ33" s="305"/>
      <c r="BA33" s="306"/>
      <c r="BB33" s="16"/>
      <c r="BC33" s="84">
        <f>COUNTIF(AD32:AW34,"○")</f>
        <v>4</v>
      </c>
      <c r="BD33" s="80">
        <f>COUNTIF(AD32:AW34,"×")</f>
        <v>0</v>
      </c>
      <c r="BE33" s="83">
        <f>(IF((AD32&gt;AF32),1,0))+(IF((AD33&gt;AF33),1,0))+(IF((AD34&gt;AF34),1,0))+(IF((AH32&gt;AJ32),1,0))+(IF((AH33&gt;AJ33),1,0))+(IF((AH34&gt;AJ34),1,0))+(IF((AP32&gt;AR32),1,0))+(IF((AP33&gt;AR33),1,0))+(IF((AP34&gt;AR34),1,0))+(IF((AT32&gt;AV32),1,0))+(IF((AT33&gt;AV33),1,0))+(IF((AT34&gt;AV34),1,0))</f>
        <v>6</v>
      </c>
      <c r="BF33" s="82">
        <f>(IF((AD32&lt;AF32),1,0))+(IF((AD33&lt;AF33),1,0))+(IF((AD34&lt;AF34),1,0))+(IF((AH32&lt;AJ32),1,0))+(IF((AH33&lt;AJ33),1,0))+(IF((AH34&lt;AJ34),1,0))+(IF((AP32&lt;AR32),1,0))+(IF((AP33&lt;AR33),1,0))+(IF((AP34&lt;AR34),1,0))+(IF((AT32&lt;AV32),1,0))+(IF((AT33&lt;AV33),1,0))+(IF((AT34&lt;AV34),1,0))</f>
        <v>0</v>
      </c>
      <c r="BG33" s="81">
        <f>BE33-BF33</f>
        <v>6</v>
      </c>
      <c r="BH33" s="80">
        <f>SUM(AD32:AD34,AH32:AH34,AP32:AP34,AT32:AT34)</f>
        <v>126</v>
      </c>
      <c r="BI33" s="80">
        <f>SUM(AF32:AF34,AJ32:AJ34,AR32:AR34,AV32:AV34)</f>
        <v>70</v>
      </c>
      <c r="BJ33" s="79">
        <f>BH33-BI33</f>
        <v>56</v>
      </c>
    </row>
    <row r="34" spans="2:62" ht="11.25" customHeight="1" thickTop="1">
      <c r="B34" s="400" t="s">
        <v>118</v>
      </c>
      <c r="C34" s="424" t="s">
        <v>74</v>
      </c>
      <c r="D34" s="426" t="s">
        <v>0</v>
      </c>
      <c r="E34" s="427"/>
      <c r="F34" s="427"/>
      <c r="G34" s="428"/>
      <c r="H34" s="231"/>
      <c r="I34" s="231">
        <v>18</v>
      </c>
      <c r="J34" s="231">
        <v>18</v>
      </c>
      <c r="K34" s="234"/>
      <c r="L34" s="229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91"/>
      <c r="AB34" s="118"/>
      <c r="AC34" s="148"/>
      <c r="AD34" s="65">
        <f>IF(AR25="","",AR25)</f>
      </c>
      <c r="AE34" s="63">
        <f t="shared" si="3"/>
      </c>
      <c r="AF34" s="64">
        <f>IF(AP25="","",AP25)</f>
      </c>
      <c r="AG34" s="384">
        <f>IF(AI28="","",AI28)</f>
      </c>
      <c r="AH34" s="86">
        <f>IF(AR28="","",AR28)</f>
      </c>
      <c r="AI34" s="45">
        <f t="shared" si="4"/>
      </c>
      <c r="AJ34" s="64">
        <f>IF(AP28="","",AP28)</f>
      </c>
      <c r="AK34" s="384">
        <f>IF(AQ28="","",AQ28)</f>
      </c>
      <c r="AL34" s="64">
        <f>IF(AR31="","",AR31)</f>
      </c>
      <c r="AM34" s="63">
        <f t="shared" si="5"/>
      </c>
      <c r="AN34" s="64">
        <f>IF(AP31="","",AP31)</f>
      </c>
      <c r="AO34" s="338"/>
      <c r="AP34" s="376"/>
      <c r="AQ34" s="374"/>
      <c r="AR34" s="374"/>
      <c r="AS34" s="375"/>
      <c r="AT34" s="25"/>
      <c r="AU34" s="45">
        <f t="shared" si="2"/>
      </c>
      <c r="AV34" s="62"/>
      <c r="AW34" s="341"/>
      <c r="AX34" s="22">
        <f>BC33</f>
        <v>4</v>
      </c>
      <c r="AY34" s="21" t="s">
        <v>10</v>
      </c>
      <c r="AZ34" s="21">
        <f>BD33</f>
        <v>0</v>
      </c>
      <c r="BA34" s="20" t="s">
        <v>7</v>
      </c>
      <c r="BB34" s="16"/>
      <c r="BC34" s="84"/>
      <c r="BD34" s="80"/>
      <c r="BE34" s="84"/>
      <c r="BF34" s="80"/>
      <c r="BG34" s="79"/>
      <c r="BH34" s="80"/>
      <c r="BI34" s="80"/>
      <c r="BJ34" s="79"/>
    </row>
    <row r="35" spans="2:62" ht="12" customHeight="1">
      <c r="B35" s="401"/>
      <c r="C35" s="425"/>
      <c r="D35" s="429"/>
      <c r="E35" s="430"/>
      <c r="F35" s="430"/>
      <c r="G35" s="431"/>
      <c r="H35" s="237"/>
      <c r="I35" s="237"/>
      <c r="J35" s="238"/>
      <c r="K35" s="227"/>
      <c r="L35" s="230"/>
      <c r="M35" s="187"/>
      <c r="N35" s="128"/>
      <c r="O35" s="128"/>
      <c r="P35" s="296" t="s">
        <v>15</v>
      </c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122" t="s">
        <v>207</v>
      </c>
      <c r="AC35" s="123" t="s">
        <v>208</v>
      </c>
      <c r="AD35" s="47">
        <f>IF(AV23="","",AV23)</f>
        <v>21</v>
      </c>
      <c r="AE35" s="45" t="str">
        <f t="shared" si="3"/>
        <v>-</v>
      </c>
      <c r="AF35" s="44">
        <f>IF(AT23="","",AT23)</f>
        <v>23</v>
      </c>
      <c r="AG35" s="348" t="str">
        <f>IF(AW23="","",IF(AW23="○","×",IF(AW23="×","○")))</f>
        <v>×</v>
      </c>
      <c r="AH35" s="46">
        <f>IF(AV26="","",AV26)</f>
        <v>15</v>
      </c>
      <c r="AI35" s="49" t="str">
        <f t="shared" si="4"/>
        <v>-</v>
      </c>
      <c r="AJ35" s="44">
        <f>IF(AT26="","",AT26)</f>
        <v>21</v>
      </c>
      <c r="AK35" s="348" t="str">
        <f>IF(AW26="","",IF(AW26="○","×",IF(AW26="×","○")))</f>
        <v>×</v>
      </c>
      <c r="AL35" s="50">
        <f>IF(AV29="","",AV29)</f>
        <v>7</v>
      </c>
      <c r="AM35" s="49" t="str">
        <f t="shared" si="5"/>
        <v>-</v>
      </c>
      <c r="AN35" s="48">
        <f>IF(AT29="","",AT29)</f>
        <v>21</v>
      </c>
      <c r="AO35" s="339" t="str">
        <f>IF(AL35&lt;&gt;"",IF(AL35&gt;AN35,IF(AL36&gt;AN36,"○",IF(AL37&gt;AN37,"○","×")),IF(AL36&gt;AN36,IF(AL37&gt;AN37,"○","×"),"×")),"")</f>
        <v>×</v>
      </c>
      <c r="AP35" s="50">
        <f>IF(AV32="","",AV32)</f>
        <v>7</v>
      </c>
      <c r="AQ35" s="45" t="str">
        <f>IF(AP35="","","-")</f>
        <v>-</v>
      </c>
      <c r="AR35" s="48">
        <f>IF(AT32="","",AT32)</f>
        <v>21</v>
      </c>
      <c r="AS35" s="348" t="str">
        <f>IF(AW32="","",IF(AW32="○","×",IF(AW32="×","○")))</f>
        <v>×</v>
      </c>
      <c r="AT35" s="342"/>
      <c r="AU35" s="343"/>
      <c r="AV35" s="343"/>
      <c r="AW35" s="385"/>
      <c r="AX35" s="313" t="s">
        <v>230</v>
      </c>
      <c r="AY35" s="314"/>
      <c r="AZ35" s="314"/>
      <c r="BA35" s="315"/>
      <c r="BC35" s="74"/>
      <c r="BD35" s="73"/>
      <c r="BE35" s="74"/>
      <c r="BF35" s="73"/>
      <c r="BG35" s="85"/>
      <c r="BH35" s="73"/>
      <c r="BI35" s="73"/>
      <c r="BJ35" s="85"/>
    </row>
    <row r="36" spans="2:62" ht="12" customHeight="1">
      <c r="B36" s="400" t="s">
        <v>119</v>
      </c>
      <c r="C36" s="424" t="s">
        <v>74</v>
      </c>
      <c r="D36" s="429"/>
      <c r="E36" s="430"/>
      <c r="F36" s="430"/>
      <c r="G36" s="431"/>
      <c r="H36" s="227"/>
      <c r="I36" s="227"/>
      <c r="J36" s="227"/>
      <c r="K36" s="227"/>
      <c r="L36" s="230"/>
      <c r="M36" s="187"/>
      <c r="N36" s="128"/>
      <c r="O36" s="128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122" t="s">
        <v>209</v>
      </c>
      <c r="AC36" s="117" t="s">
        <v>208</v>
      </c>
      <c r="AD36" s="47">
        <f>IF(AV24="","",AV24)</f>
        <v>24</v>
      </c>
      <c r="AE36" s="45" t="str">
        <f t="shared" si="3"/>
        <v>-</v>
      </c>
      <c r="AF36" s="44">
        <f>IF(AT24="","",AT24)</f>
        <v>22</v>
      </c>
      <c r="AG36" s="349" t="str">
        <f>IF(AI33="","",AI33)</f>
        <v>-</v>
      </c>
      <c r="AH36" s="46">
        <f>IF(AV27="","",AV27)</f>
        <v>16</v>
      </c>
      <c r="AI36" s="45" t="str">
        <f t="shared" si="4"/>
        <v>-</v>
      </c>
      <c r="AJ36" s="44">
        <f>IF(AT27="","",AT27)</f>
        <v>21</v>
      </c>
      <c r="AK36" s="349">
        <f>IF(AQ33="","",AQ33)</f>
      </c>
      <c r="AL36" s="46">
        <f>IF(AV30="","",AV30)</f>
        <v>14</v>
      </c>
      <c r="AM36" s="45" t="str">
        <f t="shared" si="5"/>
        <v>-</v>
      </c>
      <c r="AN36" s="44">
        <f>IF(AT30="","",AT30)</f>
        <v>21</v>
      </c>
      <c r="AO36" s="337"/>
      <c r="AP36" s="46">
        <f>IF(AV33="","",AV33)</f>
        <v>6</v>
      </c>
      <c r="AQ36" s="45" t="str">
        <f>IF(AP36="","","-")</f>
        <v>-</v>
      </c>
      <c r="AR36" s="44">
        <f>IF(AT33="","",AT33)</f>
        <v>21</v>
      </c>
      <c r="AS36" s="349" t="str">
        <f>IF(AU33="","",AU33)</f>
        <v>-</v>
      </c>
      <c r="AT36" s="345"/>
      <c r="AU36" s="346"/>
      <c r="AV36" s="346"/>
      <c r="AW36" s="386"/>
      <c r="AX36" s="304"/>
      <c r="AY36" s="305"/>
      <c r="AZ36" s="305"/>
      <c r="BA36" s="306"/>
      <c r="BB36" s="16"/>
      <c r="BC36" s="84">
        <f>COUNTIF(AD35:AW37,"○")</f>
        <v>0</v>
      </c>
      <c r="BD36" s="80">
        <f>COUNTIF(AD35:AW37,"×")</f>
        <v>4</v>
      </c>
      <c r="BE36" s="83">
        <f>(IF((AD35&gt;AF35),1,0))+(IF((AD36&gt;AF36),1,0))+(IF((AD37&gt;AF37),1,0))+(IF((AH35&gt;AJ35),1,0))+(IF((AH36&gt;AJ36),1,0))+(IF((AH37&gt;AJ37),1,0))+(IF((AP35&gt;AR35),1,0))+(IF((AP36&gt;AR36),1,0))+(IF((AP37&gt;AR37),1,0))+(IF((AT35&gt;AV35),1,0))+(IF((AT36&gt;AV36),1,0))+(IF((AT37&gt;AV37),1,0))</f>
        <v>1</v>
      </c>
      <c r="BF36" s="82">
        <f>(IF((AD35&lt;AF35),1,0))+(IF((AD36&lt;AF36),1,0))+(IF((AD37&lt;AF37),1,0))+(IF((AH35&lt;AJ35),1,0))+(IF((AH36&lt;AJ36),1,0))+(IF((AH37&lt;AJ37),1,0))+(IF((AP35&lt;AR35),1,0))+(IF((AP36&lt;AR36),1,0))+(IF((AP37&lt;AR37),1,0))+(IF((AT35&lt;AV35),1,0))+(IF((AT36&lt;AV36),1,0))+(IF((AT37&lt;AV37),1,0))</f>
        <v>6</v>
      </c>
      <c r="BG36" s="81">
        <f>BE36-BF36</f>
        <v>-5</v>
      </c>
      <c r="BH36" s="80">
        <f>SUM(AD35:AD37,AH35:AH37,AP35:AP37,AT35:AT37)</f>
        <v>107</v>
      </c>
      <c r="BI36" s="80">
        <f>SUM(AF35:AF37,AJ35:AJ37,AR35:AR37,AV35:AV37)</f>
        <v>150</v>
      </c>
      <c r="BJ36" s="79">
        <f>BH36-BI36</f>
        <v>-43</v>
      </c>
    </row>
    <row r="37" spans="2:62" ht="11.25" customHeight="1" thickBot="1">
      <c r="B37" s="401"/>
      <c r="C37" s="425"/>
      <c r="D37" s="432"/>
      <c r="E37" s="433"/>
      <c r="F37" s="433"/>
      <c r="G37" s="434"/>
      <c r="H37" s="227"/>
      <c r="I37" s="227"/>
      <c r="J37" s="227"/>
      <c r="K37" s="227"/>
      <c r="L37" s="230"/>
      <c r="M37" s="187"/>
      <c r="N37" s="128"/>
      <c r="O37" s="128"/>
      <c r="P37" s="402" t="str">
        <f>B29</f>
        <v>森勇気</v>
      </c>
      <c r="Q37" s="403"/>
      <c r="R37" s="403"/>
      <c r="S37" s="403"/>
      <c r="T37" s="403"/>
      <c r="U37" s="284" t="s">
        <v>285</v>
      </c>
      <c r="V37" s="284"/>
      <c r="W37" s="284"/>
      <c r="X37" s="284"/>
      <c r="Y37" s="287"/>
      <c r="Z37" s="271"/>
      <c r="AA37" s="271"/>
      <c r="AB37" s="126"/>
      <c r="AC37" s="127"/>
      <c r="AD37" s="36">
        <f>IF(AV25="","",AV25)</f>
        <v>18</v>
      </c>
      <c r="AE37" s="34" t="str">
        <f t="shared" si="3"/>
        <v>-</v>
      </c>
      <c r="AF37" s="33">
        <f>IF(AT25="","",AT25)</f>
        <v>21</v>
      </c>
      <c r="AG37" s="366">
        <f>IF(AI34="","",AI34)</f>
      </c>
      <c r="AH37" s="35">
        <f>IF(AV28="","",AV28)</f>
      </c>
      <c r="AI37" s="34">
        <f t="shared" si="4"/>
      </c>
      <c r="AJ37" s="33">
        <f>IF(AT28="","",AT28)</f>
      </c>
      <c r="AK37" s="366">
        <f>IF(AQ34="","",AQ34)</f>
      </c>
      <c r="AL37" s="35">
        <f>IF(AV31="","",AV31)</f>
      </c>
      <c r="AM37" s="34">
        <f t="shared" si="5"/>
      </c>
      <c r="AN37" s="33">
        <f>IF(AT31="","",AT31)</f>
      </c>
      <c r="AO37" s="435"/>
      <c r="AP37" s="35">
        <f>IF(AV34="","",AV34)</f>
      </c>
      <c r="AQ37" s="34">
        <f>IF(AP37="","","-")</f>
      </c>
      <c r="AR37" s="33">
        <f>IF(AT34="","",AT34)</f>
      </c>
      <c r="AS37" s="366">
        <f>IF(AU34="","",AU34)</f>
      </c>
      <c r="AT37" s="367"/>
      <c r="AU37" s="368"/>
      <c r="AV37" s="368"/>
      <c r="AW37" s="387"/>
      <c r="AX37" s="19">
        <f>BC36</f>
        <v>0</v>
      </c>
      <c r="AY37" s="18" t="s">
        <v>10</v>
      </c>
      <c r="AZ37" s="18">
        <f>BD36</f>
        <v>4</v>
      </c>
      <c r="BA37" s="17" t="s">
        <v>7</v>
      </c>
      <c r="BB37" s="16"/>
      <c r="BC37" s="78"/>
      <c r="BD37" s="77"/>
      <c r="BE37" s="78"/>
      <c r="BF37" s="77"/>
      <c r="BG37" s="76"/>
      <c r="BH37" s="77"/>
      <c r="BI37" s="77"/>
      <c r="BJ37" s="76"/>
    </row>
    <row r="38" spans="2:50" ht="11.25" customHeight="1" thickBot="1">
      <c r="B38" s="224"/>
      <c r="C38" s="225"/>
      <c r="D38" s="142"/>
      <c r="E38" s="142"/>
      <c r="F38" s="142"/>
      <c r="G38" s="142"/>
      <c r="H38" s="227"/>
      <c r="I38" s="227"/>
      <c r="J38" s="231"/>
      <c r="K38" s="231">
        <v>24</v>
      </c>
      <c r="L38" s="231">
        <v>21</v>
      </c>
      <c r="M38" s="244"/>
      <c r="N38" s="222"/>
      <c r="O38" s="223"/>
      <c r="P38" s="404"/>
      <c r="Q38" s="405"/>
      <c r="R38" s="405"/>
      <c r="S38" s="405"/>
      <c r="T38" s="405"/>
      <c r="U38" s="286"/>
      <c r="V38" s="286"/>
      <c r="W38" s="286"/>
      <c r="X38" s="286"/>
      <c r="Y38" s="288"/>
      <c r="Z38" s="271"/>
      <c r="AA38" s="271"/>
      <c r="AX38" s="16"/>
    </row>
    <row r="39" spans="2:58" ht="11.25" customHeight="1" thickTop="1">
      <c r="B39" s="400" t="s">
        <v>114</v>
      </c>
      <c r="C39" s="424" t="s">
        <v>22</v>
      </c>
      <c r="D39" s="426" t="s">
        <v>28</v>
      </c>
      <c r="E39" s="427"/>
      <c r="F39" s="427"/>
      <c r="G39" s="428"/>
      <c r="H39" s="226"/>
      <c r="I39" s="227"/>
      <c r="J39" s="231"/>
      <c r="K39" s="231">
        <v>22</v>
      </c>
      <c r="L39" s="231">
        <v>16</v>
      </c>
      <c r="M39" s="234"/>
      <c r="N39" s="128"/>
      <c r="O39" s="221"/>
      <c r="P39" s="402" t="str">
        <f>B31</f>
        <v>赤崎翔太</v>
      </c>
      <c r="Q39" s="403"/>
      <c r="R39" s="403"/>
      <c r="S39" s="403"/>
      <c r="T39" s="403"/>
      <c r="U39" s="284" t="s">
        <v>285</v>
      </c>
      <c r="V39" s="284"/>
      <c r="W39" s="284"/>
      <c r="X39" s="284"/>
      <c r="Y39" s="287"/>
      <c r="Z39" s="271"/>
      <c r="AA39" s="271"/>
      <c r="AB39" s="391" t="s">
        <v>111</v>
      </c>
      <c r="AC39" s="392"/>
      <c r="AD39" s="381" t="str">
        <f>AB41</f>
        <v>古川裕喜</v>
      </c>
      <c r="AE39" s="311"/>
      <c r="AF39" s="311"/>
      <c r="AG39" s="335"/>
      <c r="AH39" s="310" t="str">
        <f>AB44</f>
        <v>鈴木 誠</v>
      </c>
      <c r="AI39" s="311"/>
      <c r="AJ39" s="311"/>
      <c r="AK39" s="335"/>
      <c r="AL39" s="310" t="str">
        <f>AB47</f>
        <v>近藤康太</v>
      </c>
      <c r="AM39" s="311"/>
      <c r="AN39" s="311"/>
      <c r="AO39" s="335"/>
      <c r="AP39" s="310" t="str">
        <f>AB50</f>
        <v>尾崎謙二</v>
      </c>
      <c r="AQ39" s="311"/>
      <c r="AR39" s="311"/>
      <c r="AS39" s="312"/>
      <c r="AT39" s="357" t="s">
        <v>1</v>
      </c>
      <c r="AU39" s="358"/>
      <c r="AV39" s="358"/>
      <c r="AW39" s="359"/>
      <c r="AX39" s="16"/>
      <c r="AY39" s="290" t="s">
        <v>3</v>
      </c>
      <c r="AZ39" s="291"/>
      <c r="BA39" s="72" t="s">
        <v>4</v>
      </c>
      <c r="BB39" s="70"/>
      <c r="BC39" s="69"/>
      <c r="BD39" s="180" t="s">
        <v>5</v>
      </c>
      <c r="BE39" s="181"/>
      <c r="BF39" s="182"/>
    </row>
    <row r="40" spans="2:58" ht="11.25" customHeight="1" thickBot="1">
      <c r="B40" s="401"/>
      <c r="C40" s="425"/>
      <c r="D40" s="429"/>
      <c r="E40" s="430"/>
      <c r="F40" s="430"/>
      <c r="G40" s="431"/>
      <c r="H40" s="227"/>
      <c r="I40" s="227"/>
      <c r="J40" s="227"/>
      <c r="K40" s="227"/>
      <c r="L40" s="245"/>
      <c r="M40" s="172"/>
      <c r="N40" s="128"/>
      <c r="O40" s="128"/>
      <c r="P40" s="404"/>
      <c r="Q40" s="405"/>
      <c r="R40" s="405"/>
      <c r="S40" s="405"/>
      <c r="T40" s="405"/>
      <c r="U40" s="286"/>
      <c r="V40" s="286"/>
      <c r="W40" s="286"/>
      <c r="X40" s="286"/>
      <c r="Y40" s="288"/>
      <c r="Z40" s="271"/>
      <c r="AA40" s="271"/>
      <c r="AB40" s="393"/>
      <c r="AC40" s="394"/>
      <c r="AD40" s="382" t="str">
        <f>AB42</f>
        <v>吉崎雅士</v>
      </c>
      <c r="AE40" s="355"/>
      <c r="AF40" s="355"/>
      <c r="AG40" s="383"/>
      <c r="AH40" s="354" t="str">
        <f>AB45</f>
        <v>苅田孝之</v>
      </c>
      <c r="AI40" s="355"/>
      <c r="AJ40" s="355"/>
      <c r="AK40" s="383"/>
      <c r="AL40" s="354" t="str">
        <f>AB48</f>
        <v>石川竜郎</v>
      </c>
      <c r="AM40" s="355"/>
      <c r="AN40" s="355"/>
      <c r="AO40" s="383"/>
      <c r="AP40" s="354" t="str">
        <f>AB51</f>
        <v>田邊晃士</v>
      </c>
      <c r="AQ40" s="355"/>
      <c r="AR40" s="355"/>
      <c r="AS40" s="356"/>
      <c r="AT40" s="307" t="s">
        <v>2</v>
      </c>
      <c r="AU40" s="308"/>
      <c r="AV40" s="308"/>
      <c r="AW40" s="309"/>
      <c r="AX40" s="16"/>
      <c r="AY40" s="72" t="s">
        <v>6</v>
      </c>
      <c r="AZ40" s="70" t="s">
        <v>7</v>
      </c>
      <c r="BA40" s="72" t="s">
        <v>11</v>
      </c>
      <c r="BB40" s="70" t="s">
        <v>8</v>
      </c>
      <c r="BC40" s="69" t="s">
        <v>9</v>
      </c>
      <c r="BD40" s="70" t="s">
        <v>11</v>
      </c>
      <c r="BE40" s="70" t="s">
        <v>8</v>
      </c>
      <c r="BF40" s="69" t="s">
        <v>9</v>
      </c>
    </row>
    <row r="41" spans="2:58" ht="12" customHeight="1">
      <c r="B41" s="400" t="s">
        <v>115</v>
      </c>
      <c r="C41" s="424" t="s">
        <v>22</v>
      </c>
      <c r="D41" s="429"/>
      <c r="E41" s="430"/>
      <c r="F41" s="430"/>
      <c r="G41" s="431"/>
      <c r="H41" s="240"/>
      <c r="I41" s="240"/>
      <c r="J41" s="241"/>
      <c r="K41" s="227"/>
      <c r="L41" s="245"/>
      <c r="M41" s="172"/>
      <c r="N41" s="128"/>
      <c r="O41" s="128"/>
      <c r="P41" s="421" t="s">
        <v>16</v>
      </c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2"/>
      <c r="AB41" s="116" t="s">
        <v>118</v>
      </c>
      <c r="AC41" s="117" t="s">
        <v>61</v>
      </c>
      <c r="AD41" s="369"/>
      <c r="AE41" s="370"/>
      <c r="AF41" s="370"/>
      <c r="AG41" s="371"/>
      <c r="AH41" s="23">
        <v>21</v>
      </c>
      <c r="AI41" s="45" t="str">
        <f>IF(AH41="","","-")</f>
        <v>-</v>
      </c>
      <c r="AJ41" s="53">
        <v>14</v>
      </c>
      <c r="AK41" s="336" t="str">
        <f>IF(AH41&lt;&gt;"",IF(AH41&gt;AJ41,IF(AH42&gt;AJ42,"○",IF(AH43&gt;AJ43,"○","×")),IF(AH42&gt;AJ42,IF(AH43&gt;AJ43,"○","×"),"×")),"")</f>
        <v>○</v>
      </c>
      <c r="AL41" s="23">
        <v>21</v>
      </c>
      <c r="AM41" s="68" t="str">
        <f aca="true" t="shared" si="6" ref="AM41:AM46">IF(AL41="","","-")</f>
        <v>-</v>
      </c>
      <c r="AN41" s="67">
        <v>16</v>
      </c>
      <c r="AO41" s="336" t="str">
        <f>IF(AL41&lt;&gt;"",IF(AL41&gt;AN41,IF(AL42&gt;AN42,"○",IF(AL43&gt;AN43,"○","×")),IF(AL42&gt;AN42,IF(AL43&gt;AN43,"○","×"),"×")),"")</f>
        <v>○</v>
      </c>
      <c r="AP41" s="87">
        <v>11</v>
      </c>
      <c r="AQ41" s="68" t="str">
        <f aca="true" t="shared" si="7" ref="AQ41:AQ49">IF(AP41="","","-")</f>
        <v>-</v>
      </c>
      <c r="AR41" s="53">
        <v>21</v>
      </c>
      <c r="AS41" s="299" t="str">
        <f>IF(AP41&lt;&gt;"",IF(AP41&gt;AR41,IF(AP42&gt;AR42,"○",IF(AP43&gt;AR43,"○","×")),IF(AP42&gt;AR42,IF(AP43&gt;AR43,"○","×"),"×")),"")</f>
        <v>×</v>
      </c>
      <c r="AT41" s="301" t="s">
        <v>214</v>
      </c>
      <c r="AU41" s="302"/>
      <c r="AV41" s="302"/>
      <c r="AW41" s="303"/>
      <c r="AX41" s="16"/>
      <c r="AY41" s="84"/>
      <c r="AZ41" s="80"/>
      <c r="BA41" s="74"/>
      <c r="BB41" s="73"/>
      <c r="BC41" s="85"/>
      <c r="BD41" s="80"/>
      <c r="BE41" s="80"/>
      <c r="BF41" s="79"/>
    </row>
    <row r="42" spans="2:58" ht="12" customHeight="1" thickBot="1">
      <c r="B42" s="401"/>
      <c r="C42" s="425"/>
      <c r="D42" s="432"/>
      <c r="E42" s="433"/>
      <c r="F42" s="433"/>
      <c r="G42" s="434"/>
      <c r="H42" s="231"/>
      <c r="I42" s="231">
        <v>15</v>
      </c>
      <c r="J42" s="231">
        <v>15</v>
      </c>
      <c r="K42" s="246"/>
      <c r="L42" s="245"/>
      <c r="M42" s="172"/>
      <c r="N42" s="128"/>
      <c r="O42" s="128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2"/>
      <c r="AB42" s="116" t="s">
        <v>119</v>
      </c>
      <c r="AC42" s="117" t="s">
        <v>61</v>
      </c>
      <c r="AD42" s="372"/>
      <c r="AE42" s="346"/>
      <c r="AF42" s="346"/>
      <c r="AG42" s="347"/>
      <c r="AH42" s="23">
        <v>21</v>
      </c>
      <c r="AI42" s="45" t="str">
        <f>IF(AH42="","","-")</f>
        <v>-</v>
      </c>
      <c r="AJ42" s="66">
        <v>15</v>
      </c>
      <c r="AK42" s="337"/>
      <c r="AL42" s="23">
        <v>21</v>
      </c>
      <c r="AM42" s="45" t="str">
        <f t="shared" si="6"/>
        <v>-</v>
      </c>
      <c r="AN42" s="53">
        <v>14</v>
      </c>
      <c r="AO42" s="337"/>
      <c r="AP42" s="23">
        <v>21</v>
      </c>
      <c r="AQ42" s="45" t="str">
        <f t="shared" si="7"/>
        <v>-</v>
      </c>
      <c r="AR42" s="53">
        <v>19</v>
      </c>
      <c r="AS42" s="300"/>
      <c r="AT42" s="304"/>
      <c r="AU42" s="305"/>
      <c r="AV42" s="305"/>
      <c r="AW42" s="306"/>
      <c r="AX42" s="16"/>
      <c r="AY42" s="84">
        <f>COUNTIF(AD41:AS43,"○")</f>
        <v>2</v>
      </c>
      <c r="AZ42" s="80">
        <f>COUNTIF(AD41:AS43,"×")</f>
        <v>1</v>
      </c>
      <c r="BA42" s="83">
        <f>(IF((AD41&gt;AF41),1,0))+(IF((AD42&gt;AF42),1,0))+(IF((AD43&gt;AF43),1,0))+(IF((AH41&gt;AJ41),1,0))+(IF((AH42&gt;AJ42),1,0))+(IF((AH43&gt;AJ43),1,0))+(IF((AL41&gt;AN41),1,0))+(IF((AL42&gt;AN42),1,0))+(IF((AL43&gt;AN43),1,0))+(IF((AP41&gt;AR41),1,0))+(IF((AP42&gt;AR42),1,0))+(IF((AP43&gt;AR43),1,0))</f>
        <v>5</v>
      </c>
      <c r="BB42" s="82">
        <f>(IF((AD41&lt;AF41),1,0))+(IF((AD42&lt;AF42),1,0))+(IF((AD43&lt;AF43),1,0))+(IF((AH41&lt;AJ41),1,0))+(IF((AH42&lt;AJ42),1,0))+(IF((AH43&lt;AJ43),1,0))+(IF((AL41&lt;AN41),1,0))+(IF((AL42&lt;AN42),1,0))+(IF((AL43&lt;AN43),1,0))+(IF((AP41&lt;AR41),1,0))+(IF((AP42&lt;AR42),1,0))+(IF((AP43&lt;AR43),1,0))</f>
        <v>2</v>
      </c>
      <c r="BC42" s="81">
        <f>BA42-BB42</f>
        <v>3</v>
      </c>
      <c r="BD42" s="80">
        <f>SUM(AD41:AD43,AH41:AH43,AL41:AL43,AP41:AP43)</f>
        <v>131</v>
      </c>
      <c r="BE42" s="80">
        <f>SUM(AF41:AF43,AJ41:AJ43,AN41:AN43,AR41:AR43)</f>
        <v>120</v>
      </c>
      <c r="BF42" s="79">
        <f>BD42-BE42</f>
        <v>11</v>
      </c>
    </row>
    <row r="43" spans="2:58" ht="11.25" customHeight="1" thickTop="1">
      <c r="B43" s="224"/>
      <c r="C43" s="225"/>
      <c r="D43" s="142"/>
      <c r="E43" s="142"/>
      <c r="F43" s="142"/>
      <c r="G43" s="142"/>
      <c r="H43" s="231"/>
      <c r="I43" s="231">
        <v>21</v>
      </c>
      <c r="J43" s="231">
        <v>21</v>
      </c>
      <c r="K43" s="239"/>
      <c r="L43" s="228"/>
      <c r="M43" s="172"/>
      <c r="N43" s="128"/>
      <c r="O43" s="128"/>
      <c r="P43" s="402" t="str">
        <f>B44</f>
        <v>尾崎謙二</v>
      </c>
      <c r="Q43" s="403"/>
      <c r="R43" s="403"/>
      <c r="S43" s="403"/>
      <c r="T43" s="403"/>
      <c r="U43" s="284" t="s">
        <v>285</v>
      </c>
      <c r="V43" s="284"/>
      <c r="W43" s="284"/>
      <c r="X43" s="284"/>
      <c r="Y43" s="287"/>
      <c r="Z43" s="271"/>
      <c r="AA43" s="271"/>
      <c r="AB43" s="118"/>
      <c r="AC43" s="119"/>
      <c r="AD43" s="373"/>
      <c r="AE43" s="374"/>
      <c r="AF43" s="374"/>
      <c r="AG43" s="375"/>
      <c r="AH43" s="25"/>
      <c r="AI43" s="45">
        <f>IF(AH43="","","-")</f>
      </c>
      <c r="AJ43" s="62"/>
      <c r="AK43" s="338"/>
      <c r="AL43" s="25"/>
      <c r="AM43" s="63">
        <f t="shared" si="6"/>
      </c>
      <c r="AN43" s="62"/>
      <c r="AO43" s="337"/>
      <c r="AP43" s="25">
        <v>15</v>
      </c>
      <c r="AQ43" s="63" t="str">
        <f t="shared" si="7"/>
        <v>-</v>
      </c>
      <c r="AR43" s="62">
        <v>21</v>
      </c>
      <c r="AS43" s="300"/>
      <c r="AT43" s="22">
        <f>AY42</f>
        <v>2</v>
      </c>
      <c r="AU43" s="21" t="s">
        <v>10</v>
      </c>
      <c r="AV43" s="21">
        <f>AZ42</f>
        <v>1</v>
      </c>
      <c r="AW43" s="20" t="s">
        <v>7</v>
      </c>
      <c r="AX43" s="16"/>
      <c r="AY43" s="84"/>
      <c r="AZ43" s="80"/>
      <c r="BA43" s="84"/>
      <c r="BB43" s="80"/>
      <c r="BC43" s="79"/>
      <c r="BD43" s="80"/>
      <c r="BE43" s="80"/>
      <c r="BF43" s="79"/>
    </row>
    <row r="44" spans="2:58" ht="12" customHeight="1">
      <c r="B44" s="400" t="s">
        <v>20</v>
      </c>
      <c r="C44" s="424" t="s">
        <v>22</v>
      </c>
      <c r="D44" s="426" t="s">
        <v>17</v>
      </c>
      <c r="E44" s="427"/>
      <c r="F44" s="427"/>
      <c r="G44" s="428"/>
      <c r="H44" s="227"/>
      <c r="I44" s="227"/>
      <c r="J44" s="227"/>
      <c r="K44" s="247"/>
      <c r="L44" s="227"/>
      <c r="M44" s="172"/>
      <c r="N44" s="128"/>
      <c r="O44" s="128"/>
      <c r="P44" s="404"/>
      <c r="Q44" s="405"/>
      <c r="R44" s="405"/>
      <c r="S44" s="405"/>
      <c r="T44" s="405"/>
      <c r="U44" s="286"/>
      <c r="V44" s="286"/>
      <c r="W44" s="286"/>
      <c r="X44" s="286"/>
      <c r="Y44" s="288"/>
      <c r="Z44" s="271"/>
      <c r="AA44" s="271"/>
      <c r="AB44" s="116" t="s">
        <v>104</v>
      </c>
      <c r="AC44" s="120" t="s">
        <v>59</v>
      </c>
      <c r="AD44" s="47">
        <f>IF(AJ41="","",AJ41)</f>
        <v>14</v>
      </c>
      <c r="AE44" s="45" t="str">
        <f aca="true" t="shared" si="8" ref="AE44:AE52">IF(AD44="","","-")</f>
        <v>-</v>
      </c>
      <c r="AF44" s="44">
        <f>IF(AH41="","",AH41)</f>
        <v>21</v>
      </c>
      <c r="AG44" s="348" t="str">
        <f>IF(AK41="","",IF(AK41="○","×",IF(AK41="×","○")))</f>
        <v>×</v>
      </c>
      <c r="AH44" s="342"/>
      <c r="AI44" s="343"/>
      <c r="AJ44" s="343"/>
      <c r="AK44" s="344"/>
      <c r="AL44" s="23">
        <v>14</v>
      </c>
      <c r="AM44" s="45" t="str">
        <f t="shared" si="6"/>
        <v>-</v>
      </c>
      <c r="AN44" s="53">
        <v>21</v>
      </c>
      <c r="AO44" s="339" t="str">
        <f>IF(AL44&lt;&gt;"",IF(AL44&gt;AN44,IF(AL45&gt;AN45,"○",IF(AL46&gt;AN46,"○","×")),IF(AL45&gt;AN45,IF(AL46&gt;AN46,"○","×"),"×")),"")</f>
        <v>×</v>
      </c>
      <c r="AP44" s="23">
        <v>15</v>
      </c>
      <c r="AQ44" s="45" t="str">
        <f t="shared" si="7"/>
        <v>-</v>
      </c>
      <c r="AR44" s="53">
        <v>21</v>
      </c>
      <c r="AS44" s="340" t="str">
        <f>IF(AP44&lt;&gt;"",IF(AP44&gt;AR44,IF(AP45&gt;AR45,"○",IF(AP46&gt;AR46,"○","×")),IF(AP45&gt;AR45,IF(AP46&gt;AR46,"○","×"),"×")),"")</f>
        <v>×</v>
      </c>
      <c r="AT44" s="313" t="s">
        <v>215</v>
      </c>
      <c r="AU44" s="314"/>
      <c r="AV44" s="314"/>
      <c r="AW44" s="315"/>
      <c r="AX44" s="16"/>
      <c r="AY44" s="74"/>
      <c r="AZ44" s="73"/>
      <c r="BA44" s="74"/>
      <c r="BB44" s="73"/>
      <c r="BC44" s="85"/>
      <c r="BD44" s="73"/>
      <c r="BE44" s="73"/>
      <c r="BF44" s="85"/>
    </row>
    <row r="45" spans="2:58" ht="12" customHeight="1" thickBot="1">
      <c r="B45" s="401"/>
      <c r="C45" s="425"/>
      <c r="D45" s="429"/>
      <c r="E45" s="430"/>
      <c r="F45" s="430"/>
      <c r="G45" s="431"/>
      <c r="H45" s="246"/>
      <c r="I45" s="242"/>
      <c r="J45" s="243"/>
      <c r="K45" s="247"/>
      <c r="L45" s="227"/>
      <c r="M45" s="172"/>
      <c r="N45" s="128"/>
      <c r="O45" s="128"/>
      <c r="P45" s="402" t="str">
        <f>B46</f>
        <v>田邊晃士</v>
      </c>
      <c r="Q45" s="403"/>
      <c r="R45" s="403"/>
      <c r="S45" s="403"/>
      <c r="T45" s="403"/>
      <c r="U45" s="284" t="s">
        <v>285</v>
      </c>
      <c r="V45" s="284"/>
      <c r="W45" s="284"/>
      <c r="X45" s="284"/>
      <c r="Y45" s="287"/>
      <c r="Z45" s="271"/>
      <c r="AA45" s="271"/>
      <c r="AB45" s="116" t="s">
        <v>58</v>
      </c>
      <c r="AC45" s="117" t="s">
        <v>59</v>
      </c>
      <c r="AD45" s="47">
        <f>IF(AJ42="","",AJ42)</f>
        <v>15</v>
      </c>
      <c r="AE45" s="45" t="str">
        <f t="shared" si="8"/>
        <v>-</v>
      </c>
      <c r="AF45" s="44">
        <f>IF(AH42="","",AH42)</f>
        <v>21</v>
      </c>
      <c r="AG45" s="349" t="str">
        <f>IF(AI42="","",AI42)</f>
        <v>-</v>
      </c>
      <c r="AH45" s="345"/>
      <c r="AI45" s="346"/>
      <c r="AJ45" s="346"/>
      <c r="AK45" s="347"/>
      <c r="AL45" s="23">
        <v>13</v>
      </c>
      <c r="AM45" s="45" t="str">
        <f t="shared" si="6"/>
        <v>-</v>
      </c>
      <c r="AN45" s="53">
        <v>21</v>
      </c>
      <c r="AO45" s="337"/>
      <c r="AP45" s="23">
        <v>13</v>
      </c>
      <c r="AQ45" s="45" t="str">
        <f t="shared" si="7"/>
        <v>-</v>
      </c>
      <c r="AR45" s="53">
        <v>21</v>
      </c>
      <c r="AS45" s="300"/>
      <c r="AT45" s="304"/>
      <c r="AU45" s="305"/>
      <c r="AV45" s="305"/>
      <c r="AW45" s="306"/>
      <c r="AX45" s="16"/>
      <c r="AY45" s="84">
        <f>COUNTIF(AD44:AS46,"○")</f>
        <v>0</v>
      </c>
      <c r="AZ45" s="80">
        <f>COUNTIF(AD44:AS46,"×")</f>
        <v>3</v>
      </c>
      <c r="BA45" s="83">
        <f>(IF((AD44&gt;AF44),1,0))+(IF((AD45&gt;AF45),1,0))+(IF((AD46&gt;AF46),1,0))+(IF((AH44&gt;AJ44),1,0))+(IF((AH45&gt;AJ45),1,0))+(IF((AH46&gt;AJ46),1,0))+(IF((AL44&gt;AN44),1,0))+(IF((AL45&gt;AN45),1,0))+(IF((AL46&gt;AN46),1,0))+(IF((AP44&gt;AR44),1,0))+(IF((AP45&gt;AR45),1,0))+(IF((AP46&gt;AR46),1,0))</f>
        <v>0</v>
      </c>
      <c r="BB45" s="82">
        <f>(IF((AD44&lt;AF44),1,0))+(IF((AD45&lt;AF45),1,0))+(IF((AD46&lt;AF46),1,0))+(IF((AH44&lt;AJ44),1,0))+(IF((AH45&lt;AJ45),1,0))+(IF((AH46&lt;AJ46),1,0))+(IF((AL44&lt;AN44),1,0))+(IF((AL45&lt;AN45),1,0))+(IF((AL46&lt;AN46),1,0))+(IF((AP44&lt;AR44),1,0))+(IF((AP45&lt;AR45),1,0))+(IF((AP46&lt;AR46),1,0))</f>
        <v>6</v>
      </c>
      <c r="BC45" s="81">
        <f>BA45-BB45</f>
        <v>-6</v>
      </c>
      <c r="BD45" s="80">
        <f>SUM(AD44:AD46,AH44:AH46,AL44:AL46,AP44:AP46)</f>
        <v>84</v>
      </c>
      <c r="BE45" s="80">
        <f>SUM(AF44:AF46,AJ44:AJ46,AN44:AN46,AR44:AR46)</f>
        <v>126</v>
      </c>
      <c r="BF45" s="79">
        <f>BD45-BE45</f>
        <v>-42</v>
      </c>
    </row>
    <row r="46" spans="2:58" ht="11.25" customHeight="1" thickTop="1">
      <c r="B46" s="400" t="s">
        <v>201</v>
      </c>
      <c r="C46" s="424" t="s">
        <v>22</v>
      </c>
      <c r="D46" s="429"/>
      <c r="E46" s="430"/>
      <c r="F46" s="430"/>
      <c r="G46" s="431"/>
      <c r="H46" s="227"/>
      <c r="I46" s="227"/>
      <c r="J46" s="227"/>
      <c r="K46" s="227"/>
      <c r="L46" s="227"/>
      <c r="M46" s="172"/>
      <c r="N46" s="128"/>
      <c r="O46" s="128"/>
      <c r="P46" s="404"/>
      <c r="Q46" s="405"/>
      <c r="R46" s="405"/>
      <c r="S46" s="405"/>
      <c r="T46" s="405"/>
      <c r="U46" s="286"/>
      <c r="V46" s="286"/>
      <c r="W46" s="286"/>
      <c r="X46" s="286"/>
      <c r="Y46" s="288"/>
      <c r="Z46" s="271"/>
      <c r="AA46" s="271"/>
      <c r="AB46" s="118"/>
      <c r="AC46" s="121"/>
      <c r="AD46" s="65">
        <f>IF(AJ43="","",AJ43)</f>
      </c>
      <c r="AE46" s="45">
        <f t="shared" si="8"/>
      </c>
      <c r="AF46" s="64">
        <f>IF(AH43="","",AH43)</f>
      </c>
      <c r="AG46" s="384">
        <f>IF(AI43="","",AI43)</f>
      </c>
      <c r="AH46" s="376"/>
      <c r="AI46" s="374"/>
      <c r="AJ46" s="374"/>
      <c r="AK46" s="375"/>
      <c r="AL46" s="25"/>
      <c r="AM46" s="45">
        <f t="shared" si="6"/>
      </c>
      <c r="AN46" s="62"/>
      <c r="AO46" s="338"/>
      <c r="AP46" s="25"/>
      <c r="AQ46" s="63">
        <f t="shared" si="7"/>
      </c>
      <c r="AR46" s="62"/>
      <c r="AS46" s="341"/>
      <c r="AT46" s="22">
        <f>AY45</f>
        <v>0</v>
      </c>
      <c r="AU46" s="21" t="s">
        <v>10</v>
      </c>
      <c r="AV46" s="21">
        <f>AZ45</f>
        <v>3</v>
      </c>
      <c r="AW46" s="20" t="s">
        <v>7</v>
      </c>
      <c r="AX46" s="16"/>
      <c r="AY46" s="78"/>
      <c r="AZ46" s="77"/>
      <c r="BA46" s="78"/>
      <c r="BB46" s="77"/>
      <c r="BC46" s="76"/>
      <c r="BD46" s="77"/>
      <c r="BE46" s="77"/>
      <c r="BF46" s="76"/>
    </row>
    <row r="47" spans="2:58" ht="12" customHeight="1">
      <c r="B47" s="401"/>
      <c r="C47" s="425"/>
      <c r="D47" s="432"/>
      <c r="E47" s="433"/>
      <c r="F47" s="433"/>
      <c r="G47" s="434"/>
      <c r="H47" s="227"/>
      <c r="I47" s="227"/>
      <c r="J47" s="227"/>
      <c r="K47" s="227"/>
      <c r="L47" s="227"/>
      <c r="M47" s="172"/>
      <c r="N47" s="128"/>
      <c r="O47" s="128"/>
      <c r="P47" s="140"/>
      <c r="Q47" s="140"/>
      <c r="R47" s="140"/>
      <c r="S47" s="140"/>
      <c r="T47" s="140"/>
      <c r="U47" s="145"/>
      <c r="V47" s="145"/>
      <c r="W47" s="145"/>
      <c r="X47" s="145"/>
      <c r="Y47" s="145"/>
      <c r="Z47" s="91"/>
      <c r="AA47" s="91"/>
      <c r="AB47" s="122" t="s">
        <v>56</v>
      </c>
      <c r="AC47" s="137" t="s">
        <v>57</v>
      </c>
      <c r="AD47" s="47">
        <f>IF(AN41="","",AN41)</f>
        <v>16</v>
      </c>
      <c r="AE47" s="49" t="str">
        <f t="shared" si="8"/>
        <v>-</v>
      </c>
      <c r="AF47" s="44">
        <f>IF(AL41="","",AL41)</f>
        <v>21</v>
      </c>
      <c r="AG47" s="348" t="str">
        <f>IF(AO41="","",IF(AO41="○","×",IF(AO41="×","○")))</f>
        <v>×</v>
      </c>
      <c r="AH47" s="46">
        <f>IF(AN44="","",AN44)</f>
        <v>21</v>
      </c>
      <c r="AI47" s="45" t="str">
        <f aca="true" t="shared" si="9" ref="AI47:AI52">IF(AH47="","","-")</f>
        <v>-</v>
      </c>
      <c r="AJ47" s="44">
        <f>IF(AL44="","",AL44)</f>
        <v>14</v>
      </c>
      <c r="AK47" s="348" t="str">
        <f>IF(AO44="","",IF(AO44="○","×",IF(AO44="×","○")))</f>
        <v>○</v>
      </c>
      <c r="AL47" s="342"/>
      <c r="AM47" s="343"/>
      <c r="AN47" s="343"/>
      <c r="AO47" s="344"/>
      <c r="AP47" s="23">
        <v>12</v>
      </c>
      <c r="AQ47" s="45" t="str">
        <f t="shared" si="7"/>
        <v>-</v>
      </c>
      <c r="AR47" s="53">
        <v>21</v>
      </c>
      <c r="AS47" s="300" t="str">
        <f>IF(AP47&lt;&gt;"",IF(AP47&gt;AR47,IF(AP48&gt;AR48,"○",IF(AP49&gt;AR49,"○","×")),IF(AP48&gt;AR48,IF(AP49&gt;AR49,"○","×"),"×")),"")</f>
        <v>×</v>
      </c>
      <c r="AT47" s="313" t="s">
        <v>216</v>
      </c>
      <c r="AU47" s="314"/>
      <c r="AV47" s="314"/>
      <c r="AW47" s="315"/>
      <c r="AX47" s="16"/>
      <c r="AY47" s="84"/>
      <c r="AZ47" s="80"/>
      <c r="BA47" s="84"/>
      <c r="BB47" s="80"/>
      <c r="BC47" s="79"/>
      <c r="BD47" s="80"/>
      <c r="BE47" s="80"/>
      <c r="BF47" s="79"/>
    </row>
    <row r="48" spans="2:58" ht="12" customHeight="1">
      <c r="B48" s="89"/>
      <c r="C48" s="106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0"/>
      <c r="Q48" s="90"/>
      <c r="R48" s="90"/>
      <c r="S48" s="90"/>
      <c r="T48" s="90"/>
      <c r="U48" s="90"/>
      <c r="V48" s="90"/>
      <c r="W48" s="90"/>
      <c r="X48" s="91"/>
      <c r="Y48" s="91"/>
      <c r="Z48" s="91"/>
      <c r="AA48" s="91"/>
      <c r="AB48" s="122" t="s">
        <v>80</v>
      </c>
      <c r="AC48" s="138" t="s">
        <v>22</v>
      </c>
      <c r="AD48" s="47">
        <f>IF(AN42="","",AN42)</f>
        <v>14</v>
      </c>
      <c r="AE48" s="45" t="str">
        <f t="shared" si="8"/>
        <v>-</v>
      </c>
      <c r="AF48" s="44">
        <f>IF(AL42="","",AL42)</f>
        <v>21</v>
      </c>
      <c r="AG48" s="349">
        <f>IF(AI45="","",AI45)</f>
      </c>
      <c r="AH48" s="46">
        <f>IF(AN45="","",AN45)</f>
        <v>21</v>
      </c>
      <c r="AI48" s="45" t="str">
        <f t="shared" si="9"/>
        <v>-</v>
      </c>
      <c r="AJ48" s="44">
        <f>IF(AL45="","",AL45)</f>
        <v>13</v>
      </c>
      <c r="AK48" s="349" t="str">
        <f>IF(AM45="","",AM45)</f>
        <v>-</v>
      </c>
      <c r="AL48" s="345"/>
      <c r="AM48" s="346"/>
      <c r="AN48" s="346"/>
      <c r="AO48" s="347"/>
      <c r="AP48" s="23">
        <v>18</v>
      </c>
      <c r="AQ48" s="45" t="str">
        <f t="shared" si="7"/>
        <v>-</v>
      </c>
      <c r="AR48" s="53">
        <v>21</v>
      </c>
      <c r="AS48" s="300"/>
      <c r="AT48" s="304"/>
      <c r="AU48" s="305"/>
      <c r="AV48" s="305"/>
      <c r="AW48" s="306"/>
      <c r="AX48" s="16"/>
      <c r="AY48" s="84">
        <f>COUNTIF(AD47:AS49,"○")</f>
        <v>1</v>
      </c>
      <c r="AZ48" s="80">
        <f>COUNTIF(AD47:AS49,"×")</f>
        <v>2</v>
      </c>
      <c r="BA48" s="83">
        <f>(IF((AD47&gt;AF47),1,0))+(IF((AD48&gt;AF48),1,0))+(IF((AD49&gt;AF49),1,0))+(IF((AH47&gt;AJ47),1,0))+(IF((AH48&gt;AJ48),1,0))+(IF((AH49&gt;AJ49),1,0))+(IF((AL47&gt;AN47),1,0))+(IF((AL48&gt;AN48),1,0))+(IF((AL49&gt;AN49),1,0))+(IF((AP47&gt;AR47),1,0))+(IF((AP48&gt;AR48),1,0))+(IF((AP49&gt;AR49),1,0))</f>
        <v>2</v>
      </c>
      <c r="BB48" s="82">
        <f>(IF((AD47&lt;AF47),1,0))+(IF((AD48&lt;AF48),1,0))+(IF((AD49&lt;AF49),1,0))+(IF((AH47&lt;AJ47),1,0))+(IF((AH48&lt;AJ48),1,0))+(IF((AH49&lt;AJ49),1,0))+(IF((AL47&lt;AN47),1,0))+(IF((AL48&lt;AN48),1,0))+(IF((AL49&lt;AN49),1,0))+(IF((AP47&lt;AR47),1,0))+(IF((AP48&lt;AR48),1,0))+(IF((AP49&lt;AR49),1,0))</f>
        <v>4</v>
      </c>
      <c r="BC48" s="81">
        <f>BA48-BB48</f>
        <v>-2</v>
      </c>
      <c r="BD48" s="80">
        <f>SUM(AD47:AD49,AH47:AH49,AL47:AL49,AP47:AP49)</f>
        <v>102</v>
      </c>
      <c r="BE48" s="80">
        <f>SUM(AF47:AF49,AJ47:AJ49,AN47:AN49,AR47:AR49)</f>
        <v>111</v>
      </c>
      <c r="BF48" s="79">
        <f>BD48-BE48</f>
        <v>-9</v>
      </c>
    </row>
    <row r="49" spans="2:58" ht="11.25" customHeight="1">
      <c r="B49" s="89"/>
      <c r="C49" s="106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90"/>
      <c r="Q49" s="90"/>
      <c r="R49" s="90"/>
      <c r="S49" s="90"/>
      <c r="T49" s="90"/>
      <c r="U49" s="90"/>
      <c r="V49" s="90"/>
      <c r="W49" s="90"/>
      <c r="X49" s="91"/>
      <c r="Y49" s="91"/>
      <c r="Z49" s="91"/>
      <c r="AA49" s="91"/>
      <c r="AB49" s="118"/>
      <c r="AC49" s="139"/>
      <c r="AD49" s="65">
        <f>IF(AN43="","",AN43)</f>
      </c>
      <c r="AE49" s="63">
        <f t="shared" si="8"/>
      </c>
      <c r="AF49" s="64">
        <f>IF(AL43="","",AL43)</f>
      </c>
      <c r="AG49" s="384">
        <f>IF(AI46="","",AI46)</f>
      </c>
      <c r="AH49" s="86">
        <f>IF(AN46="","",AN46)</f>
      </c>
      <c r="AI49" s="45">
        <f t="shared" si="9"/>
      </c>
      <c r="AJ49" s="64">
        <f>IF(AL46="","",AL46)</f>
      </c>
      <c r="AK49" s="384">
        <f>IF(AM46="","",AM46)</f>
      </c>
      <c r="AL49" s="376"/>
      <c r="AM49" s="374"/>
      <c r="AN49" s="374"/>
      <c r="AO49" s="375"/>
      <c r="AP49" s="25"/>
      <c r="AQ49" s="45">
        <f t="shared" si="7"/>
      </c>
      <c r="AR49" s="62"/>
      <c r="AS49" s="341"/>
      <c r="AT49" s="22">
        <f>AY48</f>
        <v>1</v>
      </c>
      <c r="AU49" s="21" t="s">
        <v>10</v>
      </c>
      <c r="AV49" s="21">
        <f>AZ48</f>
        <v>2</v>
      </c>
      <c r="AW49" s="20" t="s">
        <v>7</v>
      </c>
      <c r="AX49" s="16"/>
      <c r="AY49" s="84"/>
      <c r="AZ49" s="80"/>
      <c r="BA49" s="84"/>
      <c r="BB49" s="80"/>
      <c r="BC49" s="79"/>
      <c r="BD49" s="80"/>
      <c r="BE49" s="80"/>
      <c r="BF49" s="79"/>
    </row>
    <row r="50" spans="2:58" ht="12" customHeight="1">
      <c r="B50" s="89"/>
      <c r="C50" s="106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  <c r="Q50" s="90"/>
      <c r="R50" s="90"/>
      <c r="S50" s="90"/>
      <c r="T50" s="90"/>
      <c r="U50" s="90"/>
      <c r="V50" s="90"/>
      <c r="W50" s="90"/>
      <c r="X50" s="91"/>
      <c r="Y50" s="91"/>
      <c r="Z50" s="91"/>
      <c r="AA50" s="91"/>
      <c r="AB50" s="141" t="s">
        <v>20</v>
      </c>
      <c r="AC50" s="120" t="s">
        <v>22</v>
      </c>
      <c r="AD50" s="47">
        <f>IF(AR41="","",AR41)</f>
        <v>21</v>
      </c>
      <c r="AE50" s="45" t="str">
        <f t="shared" si="8"/>
        <v>-</v>
      </c>
      <c r="AF50" s="44">
        <f>IF(AP41="","",AP41)</f>
        <v>11</v>
      </c>
      <c r="AG50" s="348" t="str">
        <f>IF(AS41="","",IF(AS41="○","×",IF(AS41="×","○")))</f>
        <v>○</v>
      </c>
      <c r="AH50" s="46">
        <f>IF(AR44="","",AR44)</f>
        <v>21</v>
      </c>
      <c r="AI50" s="49" t="str">
        <f t="shared" si="9"/>
        <v>-</v>
      </c>
      <c r="AJ50" s="44">
        <f>IF(AP44="","",AP44)</f>
        <v>15</v>
      </c>
      <c r="AK50" s="348" t="str">
        <f>IF(AS44="","",IF(AS44="○","×",IF(AS44="×","○")))</f>
        <v>○</v>
      </c>
      <c r="AL50" s="50">
        <f>IF(AR47="","",AR47)</f>
        <v>21</v>
      </c>
      <c r="AM50" s="45" t="str">
        <f>IF(AL50="","","-")</f>
        <v>-</v>
      </c>
      <c r="AN50" s="48">
        <f>IF(AP47="","",AP47)</f>
        <v>12</v>
      </c>
      <c r="AO50" s="348" t="str">
        <f>IF(AS47="","",IF(AS47="○","×",IF(AS47="×","○")))</f>
        <v>○</v>
      </c>
      <c r="AP50" s="342"/>
      <c r="AQ50" s="343"/>
      <c r="AR50" s="343"/>
      <c r="AS50" s="385"/>
      <c r="AT50" s="313" t="s">
        <v>213</v>
      </c>
      <c r="AU50" s="314"/>
      <c r="AV50" s="314"/>
      <c r="AW50" s="315"/>
      <c r="AX50" s="16"/>
      <c r="AY50" s="74"/>
      <c r="AZ50" s="73"/>
      <c r="BA50" s="74"/>
      <c r="BB50" s="73"/>
      <c r="BC50" s="85"/>
      <c r="BD50" s="73"/>
      <c r="BE50" s="73"/>
      <c r="BF50" s="85"/>
    </row>
    <row r="51" spans="2:58" ht="12" customHeight="1">
      <c r="B51" s="89"/>
      <c r="C51" s="106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90"/>
      <c r="Q51" s="90"/>
      <c r="R51" s="90"/>
      <c r="S51" s="90"/>
      <c r="T51" s="90"/>
      <c r="U51" s="90"/>
      <c r="V51" s="90"/>
      <c r="W51" s="90"/>
      <c r="X51" s="91"/>
      <c r="Y51" s="91"/>
      <c r="Z51" s="91"/>
      <c r="AA51" s="91"/>
      <c r="AB51" s="122" t="s">
        <v>120</v>
      </c>
      <c r="AC51" s="117" t="s">
        <v>22</v>
      </c>
      <c r="AD51" s="47">
        <f>IF(AR42="","",AR42)</f>
        <v>19</v>
      </c>
      <c r="AE51" s="45" t="str">
        <f t="shared" si="8"/>
        <v>-</v>
      </c>
      <c r="AF51" s="44">
        <f>IF(AP42="","",AP42)</f>
        <v>21</v>
      </c>
      <c r="AG51" s="349" t="str">
        <f>IF(AI48="","",AI48)</f>
        <v>-</v>
      </c>
      <c r="AH51" s="46">
        <f>IF(AR45="","",AR45)</f>
        <v>21</v>
      </c>
      <c r="AI51" s="45" t="str">
        <f t="shared" si="9"/>
        <v>-</v>
      </c>
      <c r="AJ51" s="44">
        <f>IF(AP45="","",AP45)</f>
        <v>13</v>
      </c>
      <c r="AK51" s="349">
        <f>IF(AM48="","",AM48)</f>
      </c>
      <c r="AL51" s="46">
        <f>IF(AR48="","",AR48)</f>
        <v>21</v>
      </c>
      <c r="AM51" s="45" t="str">
        <f>IF(AL51="","","-")</f>
        <v>-</v>
      </c>
      <c r="AN51" s="44">
        <f>IF(AP48="","",AP48)</f>
        <v>18</v>
      </c>
      <c r="AO51" s="349" t="str">
        <f>IF(AQ48="","",AQ48)</f>
        <v>-</v>
      </c>
      <c r="AP51" s="345"/>
      <c r="AQ51" s="346"/>
      <c r="AR51" s="346"/>
      <c r="AS51" s="386"/>
      <c r="AT51" s="304"/>
      <c r="AU51" s="305"/>
      <c r="AV51" s="305"/>
      <c r="AW51" s="306"/>
      <c r="AX51" s="16"/>
      <c r="AY51" s="84">
        <f>COUNTIF(AD50:AS52,"○")</f>
        <v>3</v>
      </c>
      <c r="AZ51" s="80">
        <f>COUNTIF(AD50:AS52,"×")</f>
        <v>0</v>
      </c>
      <c r="BA51" s="83">
        <f>(IF((AD50&gt;AF50),1,0))+(IF((AD51&gt;AF51),1,0))+(IF((AD52&gt;AF52),1,0))+(IF((AH50&gt;AJ50),1,0))+(IF((AH51&gt;AJ51),1,0))+(IF((AH52&gt;AJ52),1,0))+(IF((AL50&gt;AN50),1,0))+(IF((AL51&gt;AN51),1,0))+(IF((AL52&gt;AN52),1,0))+(IF((AP50&gt;AR50),1,0))+(IF((AP51&gt;AR51),1,0))+(IF((AP52&gt;AR52),1,0))</f>
        <v>6</v>
      </c>
      <c r="BB51" s="82">
        <f>(IF((AD50&lt;AF50),1,0))+(IF((AD51&lt;AF51),1,0))+(IF((AD52&lt;AF52),1,0))+(IF((AH50&lt;AJ50),1,0))+(IF((AH51&lt;AJ51),1,0))+(IF((AH52&lt;AJ52),1,0))+(IF((AL50&lt;AN50),1,0))+(IF((AL51&lt;AN51),1,0))+(IF((AL52&lt;AN52),1,0))+(IF((AP50&lt;AR50),1,0))+(IF((AP51&lt;AR51),1,0))+(IF((AP52&lt;AR52),1,0))</f>
        <v>1</v>
      </c>
      <c r="BC51" s="81">
        <f>BA51-BB51</f>
        <v>5</v>
      </c>
      <c r="BD51" s="80">
        <f>SUM(AD50:AD52,AH50:AH52,AL50:AL52,AP50:AP52)</f>
        <v>145</v>
      </c>
      <c r="BE51" s="80">
        <f>SUM(AF50:AF52,AJ50:AJ52,AN50:AN52,AR50:AR52)</f>
        <v>105</v>
      </c>
      <c r="BF51" s="79">
        <f>BD51-BE51</f>
        <v>40</v>
      </c>
    </row>
    <row r="52" spans="2:58" ht="11.25" customHeight="1" thickBot="1">
      <c r="B52" s="173"/>
      <c r="C52" s="173"/>
      <c r="D52" s="173"/>
      <c r="E52" s="173"/>
      <c r="F52" s="173"/>
      <c r="G52" s="173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26"/>
      <c r="AC52" s="127"/>
      <c r="AD52" s="36">
        <f>IF(AR43="","",AR43)</f>
        <v>21</v>
      </c>
      <c r="AE52" s="34" t="str">
        <f t="shared" si="8"/>
        <v>-</v>
      </c>
      <c r="AF52" s="33">
        <f>IF(AP43="","",AP43)</f>
        <v>15</v>
      </c>
      <c r="AG52" s="366">
        <f>IF(AI49="","",AI49)</f>
      </c>
      <c r="AH52" s="35">
        <f>IF(AR46="","",AR46)</f>
      </c>
      <c r="AI52" s="34">
        <f t="shared" si="9"/>
      </c>
      <c r="AJ52" s="33">
        <f>IF(AP46="","",AP46)</f>
      </c>
      <c r="AK52" s="366">
        <f>IF(AM49="","",AM49)</f>
      </c>
      <c r="AL52" s="35">
        <f>IF(AR49="","",AR49)</f>
      </c>
      <c r="AM52" s="34">
        <f>IF(AL52="","","-")</f>
      </c>
      <c r="AN52" s="33">
        <f>IF(AP49="","",AP49)</f>
      </c>
      <c r="AO52" s="366">
        <f>IF(AQ49="","",AQ49)</f>
      </c>
      <c r="AP52" s="367"/>
      <c r="AQ52" s="368"/>
      <c r="AR52" s="368"/>
      <c r="AS52" s="387"/>
      <c r="AT52" s="19">
        <f>AY51</f>
        <v>3</v>
      </c>
      <c r="AU52" s="18" t="s">
        <v>10</v>
      </c>
      <c r="AV52" s="18">
        <f>AZ51</f>
        <v>0</v>
      </c>
      <c r="AW52" s="17" t="s">
        <v>7</v>
      </c>
      <c r="AY52" s="78"/>
      <c r="AZ52" s="77"/>
      <c r="BA52" s="78"/>
      <c r="BB52" s="77"/>
      <c r="BC52" s="76"/>
      <c r="BD52" s="77"/>
      <c r="BE52" s="77"/>
      <c r="BF52" s="76"/>
    </row>
    <row r="53" spans="2:53" ht="7.5" customHeight="1" thickBot="1">
      <c r="B53" s="173"/>
      <c r="C53" s="173"/>
      <c r="D53" s="173"/>
      <c r="E53" s="173"/>
      <c r="F53" s="173"/>
      <c r="G53" s="173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3"/>
      <c r="AE53" s="153"/>
      <c r="AY53" s="88"/>
      <c r="AZ53" s="88"/>
      <c r="BA53" s="88"/>
    </row>
    <row r="54" spans="2:53" ht="7.5" customHeight="1">
      <c r="B54" s="158"/>
      <c r="C54" s="158"/>
      <c r="D54" s="158"/>
      <c r="E54" s="158"/>
      <c r="F54" s="158"/>
      <c r="G54" s="158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60"/>
      <c r="AE54" s="160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Y54" s="88"/>
      <c r="AZ54" s="88"/>
      <c r="BA54" s="88"/>
    </row>
    <row r="55" spans="2:53" ht="7.5" customHeight="1">
      <c r="B55" s="389" t="s">
        <v>105</v>
      </c>
      <c r="C55" s="389"/>
      <c r="D55" s="389"/>
      <c r="E55" s="389"/>
      <c r="F55" s="389"/>
      <c r="G55" s="389"/>
      <c r="H55" s="322" t="s">
        <v>101</v>
      </c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152"/>
      <c r="AD55" s="153"/>
      <c r="AE55" s="153"/>
      <c r="AY55" s="88"/>
      <c r="AZ55" s="88"/>
      <c r="BA55" s="88"/>
    </row>
    <row r="56" spans="2:53" ht="12" customHeight="1">
      <c r="B56" s="389"/>
      <c r="C56" s="389"/>
      <c r="D56" s="389"/>
      <c r="E56" s="389"/>
      <c r="F56" s="389"/>
      <c r="G56" s="389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Y56" s="88"/>
      <c r="AZ56" s="88"/>
      <c r="BA56" s="88"/>
    </row>
    <row r="57" spans="2:53" ht="12" customHeight="1" thickBot="1">
      <c r="B57" s="390"/>
      <c r="C57" s="390"/>
      <c r="D57" s="390"/>
      <c r="E57" s="390"/>
      <c r="F57" s="390"/>
      <c r="G57" s="390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Y57" s="88"/>
      <c r="AZ57" s="88"/>
      <c r="BA57" s="88"/>
    </row>
    <row r="58" spans="2:53" ht="11.25" customHeight="1">
      <c r="B58" s="377" t="s">
        <v>19</v>
      </c>
      <c r="C58" s="378"/>
      <c r="D58" s="381" t="str">
        <f>B60</f>
        <v>真鍋英輝</v>
      </c>
      <c r="E58" s="311"/>
      <c r="F58" s="311"/>
      <c r="G58" s="335"/>
      <c r="H58" s="310" t="str">
        <f>B63</f>
        <v>田村祐人</v>
      </c>
      <c r="I58" s="311"/>
      <c r="J58" s="311"/>
      <c r="K58" s="335"/>
      <c r="L58" s="310" t="str">
        <f>B66</f>
        <v>久保敬志</v>
      </c>
      <c r="M58" s="311"/>
      <c r="N58" s="311"/>
      <c r="O58" s="335"/>
      <c r="P58" s="310" t="str">
        <f>B69</f>
        <v>髙橋巧成</v>
      </c>
      <c r="Q58" s="311"/>
      <c r="R58" s="311"/>
      <c r="S58" s="335"/>
      <c r="T58" s="310" t="str">
        <f>B72</f>
        <v>山川政人</v>
      </c>
      <c r="U58" s="311"/>
      <c r="V58" s="311"/>
      <c r="W58" s="335"/>
      <c r="X58" s="357" t="s">
        <v>1</v>
      </c>
      <c r="Y58" s="358"/>
      <c r="Z58" s="358"/>
      <c r="AA58" s="359"/>
      <c r="AB58" s="177"/>
      <c r="AC58" s="177"/>
      <c r="AD58" s="316" t="s">
        <v>3</v>
      </c>
      <c r="AE58" s="317"/>
      <c r="AF58" s="316" t="s">
        <v>4</v>
      </c>
      <c r="AG58" s="321"/>
      <c r="AH58" s="317"/>
      <c r="AI58" s="318" t="s">
        <v>5</v>
      </c>
      <c r="AJ58" s="319"/>
      <c r="AK58" s="320"/>
      <c r="AY58" s="88"/>
      <c r="AZ58" s="88"/>
      <c r="BA58" s="88"/>
    </row>
    <row r="59" spans="2:54" ht="11.25" customHeight="1" thickBot="1">
      <c r="B59" s="379"/>
      <c r="C59" s="380"/>
      <c r="D59" s="382" t="str">
        <f>B61</f>
        <v>中村洋一</v>
      </c>
      <c r="E59" s="355"/>
      <c r="F59" s="355"/>
      <c r="G59" s="383"/>
      <c r="H59" s="354" t="str">
        <f>B64</f>
        <v>宮﨑良太</v>
      </c>
      <c r="I59" s="355"/>
      <c r="J59" s="355"/>
      <c r="K59" s="383"/>
      <c r="L59" s="354" t="str">
        <f>B67</f>
        <v>藤原慎也</v>
      </c>
      <c r="M59" s="355"/>
      <c r="N59" s="355"/>
      <c r="O59" s="383"/>
      <c r="P59" s="354" t="str">
        <f>B70</f>
        <v>続木正</v>
      </c>
      <c r="Q59" s="355"/>
      <c r="R59" s="355"/>
      <c r="S59" s="383"/>
      <c r="T59" s="354" t="str">
        <f>B73</f>
        <v>参鍋太郎</v>
      </c>
      <c r="U59" s="355"/>
      <c r="V59" s="355"/>
      <c r="W59" s="383"/>
      <c r="X59" s="307" t="s">
        <v>2</v>
      </c>
      <c r="Y59" s="308"/>
      <c r="Z59" s="308"/>
      <c r="AA59" s="309"/>
      <c r="AB59" s="177"/>
      <c r="AC59" s="177"/>
      <c r="AD59" s="72" t="s">
        <v>6</v>
      </c>
      <c r="AE59" s="70" t="s">
        <v>7</v>
      </c>
      <c r="AF59" s="72" t="s">
        <v>11</v>
      </c>
      <c r="AG59" s="70" t="s">
        <v>8</v>
      </c>
      <c r="AH59" s="69" t="s">
        <v>9</v>
      </c>
      <c r="AI59" s="70" t="s">
        <v>11</v>
      </c>
      <c r="AJ59" s="70" t="s">
        <v>8</v>
      </c>
      <c r="AK59" s="69" t="s">
        <v>9</v>
      </c>
      <c r="AQ59" s="296" t="s">
        <v>23</v>
      </c>
      <c r="AR59" s="296"/>
      <c r="AS59" s="296"/>
      <c r="AT59" s="296"/>
      <c r="AU59" s="296"/>
      <c r="AV59" s="296"/>
      <c r="AW59" s="296"/>
      <c r="AX59" s="296"/>
      <c r="AY59" s="296"/>
      <c r="AZ59" s="296"/>
      <c r="BA59" s="254"/>
      <c r="BB59" s="254"/>
    </row>
    <row r="60" spans="2:54" ht="12" customHeight="1">
      <c r="B60" s="154" t="s">
        <v>77</v>
      </c>
      <c r="C60" s="155" t="s">
        <v>84</v>
      </c>
      <c r="D60" s="369"/>
      <c r="E60" s="370"/>
      <c r="F60" s="370"/>
      <c r="G60" s="371"/>
      <c r="H60" s="23">
        <v>21</v>
      </c>
      <c r="I60" s="45" t="str">
        <f>IF(H60="","","-")</f>
        <v>-</v>
      </c>
      <c r="J60" s="53">
        <v>16</v>
      </c>
      <c r="K60" s="336" t="str">
        <f>IF(H60&lt;&gt;"",IF(H60&gt;J60,IF(H61&gt;J61,"○",IF(H62&gt;J62,"○","×")),IF(H61&gt;J61,IF(H62&gt;J62,"○","×"),"×")),"")</f>
        <v>○</v>
      </c>
      <c r="L60" s="23">
        <v>18</v>
      </c>
      <c r="M60" s="68" t="str">
        <f aca="true" t="shared" si="10" ref="M60:M65">IF(L60="","","-")</f>
        <v>-</v>
      </c>
      <c r="N60" s="67">
        <v>21</v>
      </c>
      <c r="O60" s="336" t="str">
        <f>IF(L60&lt;&gt;"",IF(L60&gt;N60,IF(L61&gt;N61,"○",IF(L62&gt;N62,"○","×")),IF(L61&gt;N61,IF(L62&gt;N62,"○","×"),"×")),"")</f>
        <v>×</v>
      </c>
      <c r="P60" s="23">
        <v>21</v>
      </c>
      <c r="Q60" s="68" t="str">
        <f aca="true" t="shared" si="11" ref="Q60:Q68">IF(P60="","","-")</f>
        <v>-</v>
      </c>
      <c r="R60" s="67">
        <v>13</v>
      </c>
      <c r="S60" s="336" t="str">
        <f>IF(P60&lt;&gt;"",IF(P60&gt;R60,IF(P61&gt;R61,"○",IF(P62&gt;R62,"○","×")),IF(P61&gt;R61,IF(P62&gt;R62,"○","×"),"×")),"")</f>
        <v>○</v>
      </c>
      <c r="T60" s="23">
        <v>17</v>
      </c>
      <c r="U60" s="68" t="str">
        <f aca="true" t="shared" si="12" ref="U60:U71">IF(T60="","","-")</f>
        <v>-</v>
      </c>
      <c r="V60" s="67">
        <v>21</v>
      </c>
      <c r="W60" s="299" t="str">
        <f>IF(T60&lt;&gt;"",IF(T60&gt;V60,IF(T61&gt;V61,"○",IF(T62&gt;V62,"○","×")),IF(T61&gt;V61,IF(T62&gt;V62,"○","×"),"×")),"")</f>
        <v>○</v>
      </c>
      <c r="X60" s="301" t="s">
        <v>214</v>
      </c>
      <c r="Y60" s="302"/>
      <c r="Z60" s="302"/>
      <c r="AA60" s="303"/>
      <c r="AB60" s="177"/>
      <c r="AC60" s="177"/>
      <c r="AD60" s="42"/>
      <c r="AE60" s="38"/>
      <c r="AF60" s="41"/>
      <c r="AG60" s="40"/>
      <c r="AH60" s="37"/>
      <c r="AI60" s="38"/>
      <c r="AJ60" s="38"/>
      <c r="AK60" s="3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54"/>
      <c r="BB60" s="254"/>
    </row>
    <row r="61" spans="2:54" ht="12" customHeight="1">
      <c r="B61" s="93" t="s">
        <v>60</v>
      </c>
      <c r="C61" s="94" t="s">
        <v>84</v>
      </c>
      <c r="D61" s="372"/>
      <c r="E61" s="346"/>
      <c r="F61" s="346"/>
      <c r="G61" s="347"/>
      <c r="H61" s="23">
        <v>21</v>
      </c>
      <c r="I61" s="45" t="str">
        <f>IF(H61="","","-")</f>
        <v>-</v>
      </c>
      <c r="J61" s="66">
        <v>13</v>
      </c>
      <c r="K61" s="337"/>
      <c r="L61" s="23">
        <v>20</v>
      </c>
      <c r="M61" s="45" t="str">
        <f t="shared" si="10"/>
        <v>-</v>
      </c>
      <c r="N61" s="53">
        <v>22</v>
      </c>
      <c r="O61" s="337"/>
      <c r="P61" s="23">
        <v>24</v>
      </c>
      <c r="Q61" s="45" t="str">
        <f t="shared" si="11"/>
        <v>-</v>
      </c>
      <c r="R61" s="53">
        <v>22</v>
      </c>
      <c r="S61" s="337"/>
      <c r="T61" s="23">
        <v>21</v>
      </c>
      <c r="U61" s="45" t="str">
        <f t="shared" si="12"/>
        <v>-</v>
      </c>
      <c r="V61" s="53">
        <v>18</v>
      </c>
      <c r="W61" s="300"/>
      <c r="X61" s="304"/>
      <c r="Y61" s="305"/>
      <c r="Z61" s="305"/>
      <c r="AA61" s="306"/>
      <c r="AB61" s="175"/>
      <c r="AC61" s="75"/>
      <c r="AD61" s="42">
        <f>COUNTIF(D60:W62,"○")</f>
        <v>3</v>
      </c>
      <c r="AE61" s="38">
        <f>COUNTIF(D60:W62,"×")</f>
        <v>1</v>
      </c>
      <c r="AF61" s="41">
        <f>(IF((D60&gt;F60),1,0))+(IF((D61&gt;F61),1,0))+(IF((D62&gt;F62),1,0))+(IF((H60&gt;J60),1,0))+(IF((H61&gt;J61),1,0))+(IF((H62&gt;J62),1,0))+(IF((L60&gt;N60),1,0))+(IF((L61&gt;N61),1,0))+(IF((L62&gt;N62),1,0))+(IF((P60&gt;R60),1,0))+(IF((P61&gt;R61),1,0))+(IF((P62&gt;R62),1,0))+(IF((T60&gt;V60),1,0))+(IF((T61&gt;V61),1,0))+(IF((T62&gt;V62),1,0))</f>
        <v>6</v>
      </c>
      <c r="AG61" s="40">
        <f>(IF((D60&lt;F60),1,0))+(IF((D61&lt;F61),1,0))+(IF((D62&lt;F62),1,0))+(IF((H60&lt;J60),1,0))+(IF((H61&lt;J61),1,0))+(IF((H62&lt;J62),1,0))+(IF((L60&lt;N60),1,0))+(IF((L61&lt;N61),1,0))+(IF((L62&lt;N62),1,0))+(IF((P60&lt;R60),1,0))+(IF((P61&lt;R61),1,0))+(IF((P62&lt;R62),1,0))+(IF((T60&lt;V60),1,0))+(IF((T61&lt;V61),1,0))+(IF((T62&lt;V62),1,0))</f>
        <v>3</v>
      </c>
      <c r="AH61" s="39">
        <f>AF61-AG61</f>
        <v>3</v>
      </c>
      <c r="AI61" s="38">
        <f>SUM(D60:D62,H60:H62,L60:L62,P60:P62,T60:T62)</f>
        <v>184</v>
      </c>
      <c r="AJ61" s="38">
        <f>SUM(F60:F62,J60:J62,N60:N62,R60:R62,V60:V62)</f>
        <v>161</v>
      </c>
      <c r="AK61" s="37">
        <f>AI61-AJ61</f>
        <v>23</v>
      </c>
      <c r="AL61" s="92"/>
      <c r="AM61" s="92"/>
      <c r="AN61" s="92"/>
      <c r="AO61" s="92"/>
      <c r="AP61" s="92"/>
      <c r="AQ61" s="283" t="s">
        <v>123</v>
      </c>
      <c r="AR61" s="284"/>
      <c r="AS61" s="284"/>
      <c r="AT61" s="284"/>
      <c r="AU61" s="284"/>
      <c r="AV61" s="284" t="str">
        <f>C69</f>
        <v>トーヨ</v>
      </c>
      <c r="AW61" s="284"/>
      <c r="AX61" s="284"/>
      <c r="AY61" s="284"/>
      <c r="AZ61" s="287"/>
      <c r="BA61" s="254"/>
      <c r="BB61" s="254"/>
    </row>
    <row r="62" spans="2:54" ht="11.25" customHeight="1">
      <c r="B62" s="95"/>
      <c r="C62" s="96"/>
      <c r="D62" s="373"/>
      <c r="E62" s="374"/>
      <c r="F62" s="374"/>
      <c r="G62" s="375"/>
      <c r="H62" s="25"/>
      <c r="I62" s="45">
        <f>IF(H62="","","-")</f>
      </c>
      <c r="J62" s="62"/>
      <c r="K62" s="338"/>
      <c r="L62" s="25"/>
      <c r="M62" s="63">
        <f t="shared" si="10"/>
      </c>
      <c r="N62" s="62"/>
      <c r="O62" s="337"/>
      <c r="P62" s="23"/>
      <c r="Q62" s="45">
        <f t="shared" si="11"/>
      </c>
      <c r="R62" s="53"/>
      <c r="S62" s="337"/>
      <c r="T62" s="23">
        <v>21</v>
      </c>
      <c r="U62" s="45" t="str">
        <f t="shared" si="12"/>
        <v>-</v>
      </c>
      <c r="V62" s="53">
        <v>15</v>
      </c>
      <c r="W62" s="300"/>
      <c r="X62" s="22">
        <f>AD61</f>
        <v>3</v>
      </c>
      <c r="Y62" s="21" t="s">
        <v>10</v>
      </c>
      <c r="Z62" s="21">
        <f>AE61</f>
        <v>1</v>
      </c>
      <c r="AA62" s="20" t="s">
        <v>7</v>
      </c>
      <c r="AB62" s="175"/>
      <c r="AC62" s="75"/>
      <c r="AD62" s="42"/>
      <c r="AE62" s="38"/>
      <c r="AF62" s="41"/>
      <c r="AG62" s="40"/>
      <c r="AH62" s="37"/>
      <c r="AI62" s="38"/>
      <c r="AJ62" s="38"/>
      <c r="AK62" s="37"/>
      <c r="AL62" s="92"/>
      <c r="AM62" s="92"/>
      <c r="AN62" s="92"/>
      <c r="AO62" s="92"/>
      <c r="AP62" s="92"/>
      <c r="AQ62" s="285"/>
      <c r="AR62" s="286"/>
      <c r="AS62" s="286"/>
      <c r="AT62" s="286"/>
      <c r="AU62" s="286"/>
      <c r="AV62" s="286"/>
      <c r="AW62" s="286"/>
      <c r="AX62" s="286"/>
      <c r="AY62" s="286"/>
      <c r="AZ62" s="288"/>
      <c r="BA62" s="259"/>
      <c r="BB62" s="259"/>
    </row>
    <row r="63" spans="2:54" ht="12" customHeight="1">
      <c r="B63" s="93" t="s">
        <v>81</v>
      </c>
      <c r="C63" s="98" t="s">
        <v>21</v>
      </c>
      <c r="D63" s="47">
        <f>IF(J60="","",J60)</f>
        <v>16</v>
      </c>
      <c r="E63" s="45" t="str">
        <f aca="true" t="shared" si="13" ref="E63:E74">IF(D63="","","-")</f>
        <v>-</v>
      </c>
      <c r="F63" s="44">
        <f>IF(H60="","",H60)</f>
        <v>21</v>
      </c>
      <c r="G63" s="348" t="str">
        <f>IF(K60="","",IF(K60="○","×",IF(K60="×","○")))</f>
        <v>×</v>
      </c>
      <c r="H63" s="342"/>
      <c r="I63" s="343"/>
      <c r="J63" s="343"/>
      <c r="K63" s="344"/>
      <c r="L63" s="23">
        <v>21</v>
      </c>
      <c r="M63" s="45" t="str">
        <f t="shared" si="10"/>
        <v>-</v>
      </c>
      <c r="N63" s="53">
        <v>17</v>
      </c>
      <c r="O63" s="339" t="str">
        <f>IF(L63&lt;&gt;"",IF(L63&gt;N63,IF(L64&gt;N64,"○",IF(L65&gt;N65,"○","×")),IF(L64&gt;N64,IF(L65&gt;N65,"○","×"),"×")),"")</f>
        <v>○</v>
      </c>
      <c r="P63" s="24">
        <v>15</v>
      </c>
      <c r="Q63" s="49" t="str">
        <f t="shared" si="11"/>
        <v>-</v>
      </c>
      <c r="R63" s="54">
        <v>21</v>
      </c>
      <c r="S63" s="339" t="str">
        <f>IF(P63&lt;&gt;"",IF(P63&gt;R63,IF(P64&gt;R64,"○",IF(P65&gt;R65,"○","×")),IF(P64&gt;R64,IF(P65&gt;R65,"○","×"),"×")),"")</f>
        <v>×</v>
      </c>
      <c r="T63" s="24">
        <v>13</v>
      </c>
      <c r="U63" s="49" t="str">
        <f t="shared" si="12"/>
        <v>-</v>
      </c>
      <c r="V63" s="54">
        <v>21</v>
      </c>
      <c r="W63" s="340" t="str">
        <f>IF(T63&lt;&gt;"",IF(T63&gt;V63,IF(T64&gt;V64,"○",IF(T65&gt;V65,"○","×")),IF(T64&gt;V64,IF(T65&gt;V65,"○","×"),"×")),"")</f>
        <v>×</v>
      </c>
      <c r="X63" s="313" t="s">
        <v>230</v>
      </c>
      <c r="Y63" s="314"/>
      <c r="Z63" s="314"/>
      <c r="AA63" s="315"/>
      <c r="AB63" s="174"/>
      <c r="AC63" s="75"/>
      <c r="AD63" s="59"/>
      <c r="AE63" s="56"/>
      <c r="AF63" s="58"/>
      <c r="AG63" s="57"/>
      <c r="AH63" s="55"/>
      <c r="AI63" s="56"/>
      <c r="AJ63" s="56"/>
      <c r="AK63" s="55"/>
      <c r="AL63" s="92"/>
      <c r="AM63" s="92"/>
      <c r="AN63" s="92"/>
      <c r="AO63" s="92"/>
      <c r="AP63" s="92"/>
      <c r="AQ63" s="283" t="s">
        <v>125</v>
      </c>
      <c r="AR63" s="284"/>
      <c r="AS63" s="284"/>
      <c r="AT63" s="284"/>
      <c r="AU63" s="284"/>
      <c r="AV63" s="284" t="str">
        <f>C70</f>
        <v>タイム</v>
      </c>
      <c r="AW63" s="284"/>
      <c r="AX63" s="284"/>
      <c r="AY63" s="284"/>
      <c r="AZ63" s="287"/>
      <c r="BA63" s="259"/>
      <c r="BB63" s="259"/>
    </row>
    <row r="64" spans="2:54" ht="12" customHeight="1">
      <c r="B64" s="93" t="s">
        <v>121</v>
      </c>
      <c r="C64" s="99" t="s">
        <v>21</v>
      </c>
      <c r="D64" s="47">
        <f>IF(J61="","",J61)</f>
        <v>13</v>
      </c>
      <c r="E64" s="45" t="str">
        <f t="shared" si="13"/>
        <v>-</v>
      </c>
      <c r="F64" s="44">
        <f>IF(H61="","",H61)</f>
        <v>21</v>
      </c>
      <c r="G64" s="349" t="str">
        <f>IF(I61="","",I61)</f>
        <v>-</v>
      </c>
      <c r="H64" s="345"/>
      <c r="I64" s="346"/>
      <c r="J64" s="346"/>
      <c r="K64" s="347"/>
      <c r="L64" s="23">
        <v>18</v>
      </c>
      <c r="M64" s="45" t="str">
        <f t="shared" si="10"/>
        <v>-</v>
      </c>
      <c r="N64" s="53">
        <v>21</v>
      </c>
      <c r="O64" s="337"/>
      <c r="P64" s="23">
        <v>13</v>
      </c>
      <c r="Q64" s="45" t="str">
        <f t="shared" si="11"/>
        <v>-</v>
      </c>
      <c r="R64" s="53">
        <v>21</v>
      </c>
      <c r="S64" s="337"/>
      <c r="T64" s="23">
        <v>21</v>
      </c>
      <c r="U64" s="45" t="str">
        <f t="shared" si="12"/>
        <v>-</v>
      </c>
      <c r="V64" s="53">
        <v>16</v>
      </c>
      <c r="W64" s="300"/>
      <c r="X64" s="304"/>
      <c r="Y64" s="305"/>
      <c r="Z64" s="305"/>
      <c r="AA64" s="306"/>
      <c r="AB64" s="174"/>
      <c r="AC64" s="75"/>
      <c r="AD64" s="42">
        <f>COUNTIF(D63:W65,"○")</f>
        <v>1</v>
      </c>
      <c r="AE64" s="38">
        <f>COUNTIF(D63:W65,"×")</f>
        <v>3</v>
      </c>
      <c r="AF64" s="41">
        <f>(IF((D63&gt;F63),1,0))+(IF((D64&gt;F64),1,0))+(IF((D65&gt;F65),1,0))+(IF((H63&gt;J63),1,0))+(IF((H64&gt;J64),1,0))+(IF((H65&gt;J65),1,0))+(IF((L63&gt;N63),1,0))+(IF((L64&gt;N64),1,0))+(IF((L65&gt;N65),1,0))+(IF((P63&gt;R63),1,0))+(IF((P64&gt;R64),1,0))+(IF((P65&gt;R65),1,0))+(IF((T63&gt;V63),1,0))+(IF((T64&gt;V64),1,0))+(IF((T65&gt;V65),1,0))</f>
        <v>3</v>
      </c>
      <c r="AG64" s="40">
        <f>(IF((D63&lt;F63),1,0))+(IF((D64&lt;F64),1,0))+(IF((D65&lt;F65),1,0))+(IF((H63&lt;J63),1,0))+(IF((H64&lt;J64),1,0))+(IF((H65&lt;J65),1,0))+(IF((L63&lt;N63),1,0))+(IF((L64&lt;N64),1,0))+(IF((L65&lt;N65),1,0))+(IF((P63&lt;R63),1,0))+(IF((P64&lt;R64),1,0))+(IF((P65&lt;R65),1,0))+(IF((T63&lt;V63),1,0))+(IF((T64&lt;V64),1,0))+(IF((T65&lt;V65),1,0))</f>
        <v>7</v>
      </c>
      <c r="AH64" s="39">
        <f>AF64-AG64</f>
        <v>-4</v>
      </c>
      <c r="AI64" s="38">
        <f>SUM(D63:D65,H63:H65,L63:L65,P63:P65,T63:T65)</f>
        <v>180</v>
      </c>
      <c r="AJ64" s="38">
        <f>SUM(F63:F65,J63:J65,N63:N65,R63:R65,V63:V65)</f>
        <v>209</v>
      </c>
      <c r="AK64" s="37">
        <f>AI64-AJ64</f>
        <v>-29</v>
      </c>
      <c r="AQ64" s="285"/>
      <c r="AR64" s="286"/>
      <c r="AS64" s="286"/>
      <c r="AT64" s="286"/>
      <c r="AU64" s="286"/>
      <c r="AV64" s="286"/>
      <c r="AW64" s="286"/>
      <c r="AX64" s="286"/>
      <c r="AY64" s="286"/>
      <c r="AZ64" s="288"/>
      <c r="BA64" s="254"/>
      <c r="BB64" s="254"/>
    </row>
    <row r="65" spans="2:55" ht="11.25" customHeight="1">
      <c r="B65" s="95"/>
      <c r="C65" s="100"/>
      <c r="D65" s="65">
        <f>IF(J62="","",J62)</f>
      </c>
      <c r="E65" s="45">
        <f t="shared" si="13"/>
      </c>
      <c r="F65" s="64">
        <f>IF(H62="","",H62)</f>
      </c>
      <c r="G65" s="384">
        <f>IF(I62="","",I62)</f>
      </c>
      <c r="H65" s="376"/>
      <c r="I65" s="374"/>
      <c r="J65" s="374"/>
      <c r="K65" s="375"/>
      <c r="L65" s="25">
        <v>24</v>
      </c>
      <c r="M65" s="45" t="str">
        <f t="shared" si="10"/>
        <v>-</v>
      </c>
      <c r="N65" s="62">
        <v>22</v>
      </c>
      <c r="O65" s="338"/>
      <c r="P65" s="25"/>
      <c r="Q65" s="63">
        <f t="shared" si="11"/>
      </c>
      <c r="R65" s="62"/>
      <c r="S65" s="338"/>
      <c r="T65" s="25">
        <v>26</v>
      </c>
      <c r="U65" s="63" t="str">
        <f t="shared" si="12"/>
        <v>-</v>
      </c>
      <c r="V65" s="62">
        <v>28</v>
      </c>
      <c r="W65" s="300"/>
      <c r="X65" s="22">
        <f>AD64</f>
        <v>1</v>
      </c>
      <c r="Y65" s="21" t="s">
        <v>10</v>
      </c>
      <c r="Z65" s="21">
        <f>AE64</f>
        <v>3</v>
      </c>
      <c r="AA65" s="20" t="s">
        <v>7</v>
      </c>
      <c r="AB65" s="21"/>
      <c r="AC65" s="75"/>
      <c r="AD65" s="30"/>
      <c r="AE65" s="27"/>
      <c r="AF65" s="29"/>
      <c r="AG65" s="28"/>
      <c r="AH65" s="26"/>
      <c r="AI65" s="27"/>
      <c r="AJ65" s="27"/>
      <c r="AK65" s="26"/>
      <c r="AL65" s="38"/>
      <c r="AM65" s="38"/>
      <c r="AQ65" s="289" t="s">
        <v>24</v>
      </c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178"/>
    </row>
    <row r="66" spans="2:55" ht="12" customHeight="1">
      <c r="B66" s="101" t="s">
        <v>83</v>
      </c>
      <c r="C66" s="99" t="s">
        <v>99</v>
      </c>
      <c r="D66" s="47">
        <f>IF(N60="","",N60)</f>
        <v>21</v>
      </c>
      <c r="E66" s="49" t="str">
        <f t="shared" si="13"/>
        <v>-</v>
      </c>
      <c r="F66" s="44">
        <f>IF(L60="","",L60)</f>
        <v>18</v>
      </c>
      <c r="G66" s="348" t="str">
        <f>IF(O60="","",IF(O60="○","×",IF(O60="×","○")))</f>
        <v>○</v>
      </c>
      <c r="H66" s="46">
        <f>IF(N63="","",N63)</f>
        <v>17</v>
      </c>
      <c r="I66" s="45" t="str">
        <f aca="true" t="shared" si="14" ref="I66:I74">IF(H66="","","-")</f>
        <v>-</v>
      </c>
      <c r="J66" s="44">
        <f>IF(L63="","",L63)</f>
        <v>21</v>
      </c>
      <c r="K66" s="348" t="str">
        <f>IF(O63="","",IF(O63="○","×",IF(O63="×","○")))</f>
        <v>×</v>
      </c>
      <c r="L66" s="342"/>
      <c r="M66" s="343"/>
      <c r="N66" s="343"/>
      <c r="O66" s="344"/>
      <c r="P66" s="23">
        <v>18</v>
      </c>
      <c r="Q66" s="45" t="str">
        <f t="shared" si="11"/>
        <v>-</v>
      </c>
      <c r="R66" s="53">
        <v>21</v>
      </c>
      <c r="S66" s="337" t="str">
        <f>IF(P66&lt;&gt;"",IF(P66&gt;R66,IF(P67&gt;R67,"○",IF(P68&gt;R68,"○","×")),IF(P67&gt;R67,IF(P68&gt;R68,"○","×"),"×")),"")</f>
        <v>×</v>
      </c>
      <c r="T66" s="23">
        <v>16</v>
      </c>
      <c r="U66" s="45" t="str">
        <f t="shared" si="12"/>
        <v>-</v>
      </c>
      <c r="V66" s="53">
        <v>21</v>
      </c>
      <c r="W66" s="340" t="str">
        <f>IF(T66&lt;&gt;"",IF(T66&gt;V66,IF(T67&gt;V67,"○",IF(T68&gt;V68,"○","×")),IF(T67&gt;V67,IF(T68&gt;V68,"○","×"),"×")),"")</f>
        <v>×</v>
      </c>
      <c r="X66" s="313" t="s">
        <v>215</v>
      </c>
      <c r="Y66" s="314"/>
      <c r="Z66" s="314"/>
      <c r="AA66" s="315"/>
      <c r="AB66" s="174"/>
      <c r="AC66" s="75"/>
      <c r="AD66" s="42"/>
      <c r="AE66" s="38"/>
      <c r="AF66" s="41"/>
      <c r="AG66" s="40"/>
      <c r="AH66" s="37"/>
      <c r="AI66" s="38"/>
      <c r="AJ66" s="38"/>
      <c r="AK66" s="37"/>
      <c r="AL66" s="38"/>
      <c r="AM66" s="38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178"/>
    </row>
    <row r="67" spans="2:54" ht="12" customHeight="1">
      <c r="B67" s="101" t="s">
        <v>122</v>
      </c>
      <c r="C67" s="99" t="s">
        <v>82</v>
      </c>
      <c r="D67" s="47">
        <f>IF(N61="","",N61)</f>
        <v>22</v>
      </c>
      <c r="E67" s="45" t="str">
        <f t="shared" si="13"/>
        <v>-</v>
      </c>
      <c r="F67" s="44">
        <f>IF(L61="","",L61)</f>
        <v>20</v>
      </c>
      <c r="G67" s="349">
        <f>IF(I64="","",I64)</f>
      </c>
      <c r="H67" s="46">
        <f>IF(N64="","",N64)</f>
        <v>21</v>
      </c>
      <c r="I67" s="45" t="str">
        <f t="shared" si="14"/>
        <v>-</v>
      </c>
      <c r="J67" s="44">
        <f>IF(L64="","",L64)</f>
        <v>18</v>
      </c>
      <c r="K67" s="349" t="str">
        <f>IF(M64="","",M64)</f>
        <v>-</v>
      </c>
      <c r="L67" s="345"/>
      <c r="M67" s="346"/>
      <c r="N67" s="346"/>
      <c r="O67" s="347"/>
      <c r="P67" s="23">
        <v>20</v>
      </c>
      <c r="Q67" s="45" t="str">
        <f t="shared" si="11"/>
        <v>-</v>
      </c>
      <c r="R67" s="53">
        <v>22</v>
      </c>
      <c r="S67" s="337"/>
      <c r="T67" s="23">
        <v>9</v>
      </c>
      <c r="U67" s="45" t="str">
        <f t="shared" si="12"/>
        <v>-</v>
      </c>
      <c r="V67" s="53">
        <v>21</v>
      </c>
      <c r="W67" s="300"/>
      <c r="X67" s="304"/>
      <c r="Y67" s="305"/>
      <c r="Z67" s="305"/>
      <c r="AA67" s="306"/>
      <c r="AB67" s="174"/>
      <c r="AC67" s="75"/>
      <c r="AD67" s="42">
        <f>COUNTIF(D66:W68,"○")</f>
        <v>1</v>
      </c>
      <c r="AE67" s="38">
        <f>COUNTIF(D66:W68,"×")</f>
        <v>3</v>
      </c>
      <c r="AF67" s="41">
        <f>(IF((D66&gt;F66),1,0))+(IF((D67&gt;F67),1,0))+(IF((D68&gt;F68),1,0))+(IF((H66&gt;J66),1,0))+(IF((H67&gt;J67),1,0))+(IF((H68&gt;J68),1,0))+(IF((L66&gt;N66),1,0))+(IF((L67&gt;N67),1,0))+(IF((L68&gt;N68),1,0))+(IF((P66&gt;R66),1,0))+(IF((P67&gt;R67),1,0))+(IF((P68&gt;R68),1,0))+(IF((T66&gt;V66),1,0))+(IF((T67&gt;V67),1,0))+(IF((T68&gt;V68),1,0))</f>
        <v>3</v>
      </c>
      <c r="AG67" s="40">
        <f>(IF((D66&lt;F66),1,0))+(IF((D67&lt;F67),1,0))+(IF((D68&lt;F68),1,0))+(IF((H66&lt;J66),1,0))+(IF((H67&lt;J67),1,0))+(IF((H68&lt;J68),1,0))+(IF((L66&lt;N66),1,0))+(IF((L67&lt;N67),1,0))+(IF((L68&lt;N68),1,0))+(IF((P66&lt;R66),1,0))+(IF((P67&lt;R67),1,0))+(IF((P68&lt;R68),1,0))+(IF((T66&lt;V66),1,0))+(IF((T67&lt;V67),1,0))+(IF((T68&lt;V68),1,0))</f>
        <v>6</v>
      </c>
      <c r="AH67" s="39">
        <f>AF67-AG67</f>
        <v>-3</v>
      </c>
      <c r="AI67" s="38">
        <f>SUM(D66:D68,H66:H68,L66:L68,P66:P68,T66:T68)</f>
        <v>166</v>
      </c>
      <c r="AJ67" s="38">
        <f>SUM(F66:F68,J66:J68,N66:N68,R66:R68,V66:V68)</f>
        <v>186</v>
      </c>
      <c r="AK67" s="37">
        <f>AI67-AJ67</f>
        <v>-20</v>
      </c>
      <c r="AL67" s="38"/>
      <c r="AM67" s="38"/>
      <c r="AQ67" s="283" t="s">
        <v>77</v>
      </c>
      <c r="AR67" s="284"/>
      <c r="AS67" s="284"/>
      <c r="AT67" s="284"/>
      <c r="AU67" s="284"/>
      <c r="AV67" s="284" t="str">
        <f>C60</f>
        <v>新宮ﾊﾞﾄﾞ同好会</v>
      </c>
      <c r="AW67" s="284"/>
      <c r="AX67" s="284"/>
      <c r="AY67" s="284"/>
      <c r="AZ67" s="287"/>
      <c r="BA67" s="254"/>
      <c r="BB67" s="254"/>
    </row>
    <row r="68" spans="2:54" ht="11.25" customHeight="1">
      <c r="B68" s="95"/>
      <c r="C68" s="100"/>
      <c r="D68" s="47">
        <f>IF(N62="","",N62)</f>
      </c>
      <c r="E68" s="45">
        <f t="shared" si="13"/>
      </c>
      <c r="F68" s="44">
        <f>IF(L62="","",L62)</f>
      </c>
      <c r="G68" s="349">
        <f>IF(I65="","",I65)</f>
      </c>
      <c r="H68" s="46">
        <f>IF(N65="","",N65)</f>
        <v>22</v>
      </c>
      <c r="I68" s="45" t="str">
        <f t="shared" si="14"/>
        <v>-</v>
      </c>
      <c r="J68" s="44">
        <f>IF(L65="","",L65)</f>
        <v>24</v>
      </c>
      <c r="K68" s="349" t="str">
        <f>IF(M65="","",M65)</f>
        <v>-</v>
      </c>
      <c r="L68" s="345"/>
      <c r="M68" s="346"/>
      <c r="N68" s="346"/>
      <c r="O68" s="347"/>
      <c r="P68" s="23"/>
      <c r="Q68" s="45">
        <f t="shared" si="11"/>
      </c>
      <c r="R68" s="53"/>
      <c r="S68" s="338"/>
      <c r="T68" s="23"/>
      <c r="U68" s="45">
        <f t="shared" si="12"/>
      </c>
      <c r="V68" s="53"/>
      <c r="W68" s="341"/>
      <c r="X68" s="22">
        <f>AD67</f>
        <v>1</v>
      </c>
      <c r="Y68" s="21" t="s">
        <v>10</v>
      </c>
      <c r="Z68" s="21">
        <f>AE67</f>
        <v>3</v>
      </c>
      <c r="AA68" s="20" t="s">
        <v>7</v>
      </c>
      <c r="AB68" s="21"/>
      <c r="AC68" s="75"/>
      <c r="AD68" s="42"/>
      <c r="AE68" s="38"/>
      <c r="AF68" s="41"/>
      <c r="AG68" s="40"/>
      <c r="AH68" s="37"/>
      <c r="AI68" s="38"/>
      <c r="AJ68" s="38"/>
      <c r="AK68" s="37"/>
      <c r="AL68" s="38"/>
      <c r="AM68" s="38"/>
      <c r="AQ68" s="285"/>
      <c r="AR68" s="286"/>
      <c r="AS68" s="286"/>
      <c r="AT68" s="286"/>
      <c r="AU68" s="286"/>
      <c r="AV68" s="286"/>
      <c r="AW68" s="286"/>
      <c r="AX68" s="286"/>
      <c r="AY68" s="286"/>
      <c r="AZ68" s="288"/>
      <c r="BA68" s="260"/>
      <c r="BB68" s="260"/>
    </row>
    <row r="69" spans="2:54" ht="12" customHeight="1">
      <c r="B69" s="93" t="s">
        <v>123</v>
      </c>
      <c r="C69" s="94" t="s">
        <v>124</v>
      </c>
      <c r="D69" s="51">
        <f>IF(R60="","",R60)</f>
        <v>13</v>
      </c>
      <c r="E69" s="49" t="str">
        <f t="shared" si="13"/>
        <v>-</v>
      </c>
      <c r="F69" s="48">
        <f>IF(P60="","",P60)</f>
        <v>21</v>
      </c>
      <c r="G69" s="363" t="str">
        <f>IF(S60="","",IF(S60="○","×",IF(S60="×","○")))</f>
        <v>×</v>
      </c>
      <c r="H69" s="50">
        <f>IF(R63="","",R63)</f>
        <v>21</v>
      </c>
      <c r="I69" s="49" t="str">
        <f t="shared" si="14"/>
        <v>-</v>
      </c>
      <c r="J69" s="48">
        <f>IF(P63="","",P63)</f>
        <v>15</v>
      </c>
      <c r="K69" s="348" t="str">
        <f>IF(S63="","",IF(S63="○","×",IF(S63="×","○")))</f>
        <v>○</v>
      </c>
      <c r="L69" s="48">
        <f>IF(R66="","",R66)</f>
        <v>21</v>
      </c>
      <c r="M69" s="49" t="str">
        <f aca="true" t="shared" si="15" ref="M69:M74">IF(L69="","","-")</f>
        <v>-</v>
      </c>
      <c r="N69" s="48">
        <f>IF(P66="","",P66)</f>
        <v>18</v>
      </c>
      <c r="O69" s="348" t="str">
        <f>IF(S66="","",IF(S66="○","×",IF(S66="×","○")))</f>
        <v>○</v>
      </c>
      <c r="P69" s="342"/>
      <c r="Q69" s="343"/>
      <c r="R69" s="343"/>
      <c r="S69" s="344"/>
      <c r="T69" s="24">
        <v>21</v>
      </c>
      <c r="U69" s="49" t="str">
        <f t="shared" si="12"/>
        <v>-</v>
      </c>
      <c r="V69" s="54">
        <v>11</v>
      </c>
      <c r="W69" s="300" t="str">
        <f>IF(T69&lt;&gt;"",IF(T69&gt;V69,IF(T70&gt;V70,"○",IF(T71&gt;V71,"○","×")),IF(T70&gt;V70,IF(T71&gt;V71,"○","×"),"×")),"")</f>
        <v>○</v>
      </c>
      <c r="X69" s="313" t="s">
        <v>213</v>
      </c>
      <c r="Y69" s="314"/>
      <c r="Z69" s="314"/>
      <c r="AA69" s="315"/>
      <c r="AB69" s="174"/>
      <c r="AC69" s="75"/>
      <c r="AD69" s="59"/>
      <c r="AE69" s="56"/>
      <c r="AF69" s="58"/>
      <c r="AG69" s="57"/>
      <c r="AH69" s="55"/>
      <c r="AI69" s="56"/>
      <c r="AJ69" s="56"/>
      <c r="AK69" s="55"/>
      <c r="AL69" s="38"/>
      <c r="AM69" s="38"/>
      <c r="AQ69" s="283" t="s">
        <v>60</v>
      </c>
      <c r="AR69" s="284"/>
      <c r="AS69" s="284"/>
      <c r="AT69" s="284"/>
      <c r="AU69" s="284"/>
      <c r="AV69" s="284" t="str">
        <f>C61</f>
        <v>新宮ﾊﾞﾄﾞ同好会</v>
      </c>
      <c r="AW69" s="284"/>
      <c r="AX69" s="284"/>
      <c r="AY69" s="284"/>
      <c r="AZ69" s="287"/>
      <c r="BA69" s="260"/>
      <c r="BB69" s="260"/>
    </row>
    <row r="70" spans="2:54" ht="12" customHeight="1">
      <c r="B70" s="93" t="s">
        <v>125</v>
      </c>
      <c r="C70" s="94" t="s">
        <v>79</v>
      </c>
      <c r="D70" s="47">
        <f>IF(R61="","",R61)</f>
        <v>22</v>
      </c>
      <c r="E70" s="45" t="str">
        <f t="shared" si="13"/>
        <v>-</v>
      </c>
      <c r="F70" s="44">
        <f>IF(P61="","",P61)</f>
        <v>24</v>
      </c>
      <c r="G70" s="364" t="str">
        <f>IF(I67="","",I67)</f>
        <v>-</v>
      </c>
      <c r="H70" s="46">
        <f>IF(R64="","",R64)</f>
        <v>21</v>
      </c>
      <c r="I70" s="45" t="str">
        <f t="shared" si="14"/>
        <v>-</v>
      </c>
      <c r="J70" s="44">
        <f>IF(P64="","",P64)</f>
        <v>13</v>
      </c>
      <c r="K70" s="349">
        <f>IF(M67="","",M67)</f>
      </c>
      <c r="L70" s="44">
        <f>IF(R67="","",R67)</f>
        <v>22</v>
      </c>
      <c r="M70" s="45" t="str">
        <f t="shared" si="15"/>
        <v>-</v>
      </c>
      <c r="N70" s="44">
        <f>IF(P67="","",P67)</f>
        <v>20</v>
      </c>
      <c r="O70" s="349" t="str">
        <f>IF(Q67="","",Q67)</f>
        <v>-</v>
      </c>
      <c r="P70" s="345"/>
      <c r="Q70" s="346"/>
      <c r="R70" s="346"/>
      <c r="S70" s="347"/>
      <c r="T70" s="23">
        <v>21</v>
      </c>
      <c r="U70" s="45" t="str">
        <f t="shared" si="12"/>
        <v>-</v>
      </c>
      <c r="V70" s="53">
        <v>9</v>
      </c>
      <c r="W70" s="300"/>
      <c r="X70" s="304"/>
      <c r="Y70" s="305"/>
      <c r="Z70" s="305"/>
      <c r="AA70" s="306"/>
      <c r="AB70" s="174"/>
      <c r="AC70" s="75"/>
      <c r="AD70" s="42">
        <f>COUNTIF(D69:W71,"○")</f>
        <v>3</v>
      </c>
      <c r="AE70" s="38">
        <f>COUNTIF(D69:W71,"×")</f>
        <v>1</v>
      </c>
      <c r="AF70" s="41">
        <f>(IF((D69&gt;F69),1,0))+(IF((D70&gt;F70),1,0))+(IF((D71&gt;F71),1,0))+(IF((H69&gt;J69),1,0))+(IF((H70&gt;J70),1,0))+(IF((H71&gt;J71),1,0))+(IF((L69&gt;N69),1,0))+(IF((L70&gt;N70),1,0))+(IF((L71&gt;N71),1,0))+(IF((P69&gt;R69),1,0))+(IF((P70&gt;R70),1,0))+(IF((P71&gt;R71),1,0))+(IF((T69&gt;V69),1,0))+(IF((T70&gt;V70),1,0))+(IF((T71&gt;V71),1,0))</f>
        <v>6</v>
      </c>
      <c r="AG70" s="40">
        <f>(IF((D69&lt;F69),1,0))+(IF((D70&lt;F70),1,0))+(IF((D71&lt;F71),1,0))+(IF((H69&lt;J69),1,0))+(IF((H70&lt;J70),1,0))+(IF((H71&lt;J71),1,0))+(IF((L69&lt;N69),1,0))+(IF((L70&lt;N70),1,0))+(IF((L71&lt;N71),1,0))+(IF((P69&lt;R69),1,0))+(IF((P70&lt;R70),1,0))+(IF((P71&lt;R71),1,0))+(IF((T69&lt;V69),1,0))+(IF((T70&lt;V70),1,0))+(IF((T71&lt;V71),1,0))</f>
        <v>2</v>
      </c>
      <c r="AH70" s="39">
        <f>AF70-AG70</f>
        <v>4</v>
      </c>
      <c r="AI70" s="38">
        <f>SUM(D69:D71,H69:H71,L69:L71,P69:P71,T69:T71)</f>
        <v>162</v>
      </c>
      <c r="AJ70" s="38">
        <f>SUM(F69:F71,J69:J71,N69:N71,R69:R71,V69:V71)</f>
        <v>131</v>
      </c>
      <c r="AK70" s="37">
        <f>AI70-AJ70</f>
        <v>31</v>
      </c>
      <c r="AL70" s="38"/>
      <c r="AM70" s="38"/>
      <c r="AQ70" s="285"/>
      <c r="AR70" s="286"/>
      <c r="AS70" s="286"/>
      <c r="AT70" s="286"/>
      <c r="AU70" s="286"/>
      <c r="AV70" s="286"/>
      <c r="AW70" s="286"/>
      <c r="AX70" s="286"/>
      <c r="AY70" s="286"/>
      <c r="AZ70" s="288"/>
      <c r="BA70" s="254"/>
      <c r="BB70" s="254"/>
    </row>
    <row r="71" spans="2:55" ht="11.25" customHeight="1">
      <c r="B71" s="101"/>
      <c r="C71" s="96"/>
      <c r="D71" s="47">
        <f>IF(R62="","",R62)</f>
      </c>
      <c r="E71" s="45">
        <f t="shared" si="13"/>
      </c>
      <c r="F71" s="44">
        <f>IF(P62="","",P62)</f>
      </c>
      <c r="G71" s="364" t="str">
        <f>IF(I68="","",I68)</f>
        <v>-</v>
      </c>
      <c r="H71" s="46">
        <f>IF(R65="","",R65)</f>
      </c>
      <c r="I71" s="45">
        <f t="shared" si="14"/>
      </c>
      <c r="J71" s="44">
        <f>IF(P65="","",P65)</f>
      </c>
      <c r="K71" s="349">
        <f>IF(M68="","",M68)</f>
      </c>
      <c r="L71" s="44">
        <f>IF(R68="","",R68)</f>
      </c>
      <c r="M71" s="45">
        <f t="shared" si="15"/>
      </c>
      <c r="N71" s="44">
        <f>IF(P68="","",P68)</f>
      </c>
      <c r="O71" s="349">
        <f>IF(Q68="","",Q68)</f>
      </c>
      <c r="P71" s="345"/>
      <c r="Q71" s="346"/>
      <c r="R71" s="346"/>
      <c r="S71" s="347"/>
      <c r="T71" s="23"/>
      <c r="U71" s="45">
        <f t="shared" si="12"/>
      </c>
      <c r="V71" s="53"/>
      <c r="W71" s="341"/>
      <c r="X71" s="22">
        <f>AD70</f>
        <v>3</v>
      </c>
      <c r="Y71" s="21" t="s">
        <v>10</v>
      </c>
      <c r="Z71" s="21">
        <f>AE70</f>
        <v>1</v>
      </c>
      <c r="AA71" s="20" t="s">
        <v>7</v>
      </c>
      <c r="AB71" s="21"/>
      <c r="AC71" s="75"/>
      <c r="AD71" s="30"/>
      <c r="AE71" s="27"/>
      <c r="AF71" s="29"/>
      <c r="AG71" s="28"/>
      <c r="AH71" s="26"/>
      <c r="AI71" s="27"/>
      <c r="AJ71" s="27"/>
      <c r="AK71" s="26"/>
      <c r="AL71" s="38"/>
      <c r="AM71" s="38"/>
      <c r="BA71" s="88"/>
      <c r="BC71" s="179"/>
    </row>
    <row r="72" spans="2:55" ht="12" customHeight="1">
      <c r="B72" s="102" t="s">
        <v>14</v>
      </c>
      <c r="C72" s="103" t="s">
        <v>76</v>
      </c>
      <c r="D72" s="51">
        <f>IF(V60="","",V60)</f>
        <v>21</v>
      </c>
      <c r="E72" s="49" t="str">
        <f t="shared" si="13"/>
        <v>-</v>
      </c>
      <c r="F72" s="48">
        <f>IF(T60="","",T60)</f>
        <v>17</v>
      </c>
      <c r="G72" s="363" t="str">
        <f>IF(W60="","",IF(W60="○","×",IF(W60="×","○")))</f>
        <v>×</v>
      </c>
      <c r="H72" s="50">
        <f>IF(V63="","",V63)</f>
        <v>21</v>
      </c>
      <c r="I72" s="49" t="str">
        <f t="shared" si="14"/>
        <v>-</v>
      </c>
      <c r="J72" s="48">
        <f>IF(T63="","",T63)</f>
        <v>13</v>
      </c>
      <c r="K72" s="348" t="str">
        <f>IF(W63="","",IF(W63="○","×",IF(W63="×","○")))</f>
        <v>○</v>
      </c>
      <c r="L72" s="48">
        <v>21</v>
      </c>
      <c r="M72" s="49" t="str">
        <f t="shared" si="15"/>
        <v>-</v>
      </c>
      <c r="N72" s="48">
        <v>16</v>
      </c>
      <c r="O72" s="348" t="str">
        <f>IF(W66="","",IF(W66="○","×",IF(W66="×","○")))</f>
        <v>○</v>
      </c>
      <c r="P72" s="50">
        <f>IF(V69="","",V69)</f>
        <v>11</v>
      </c>
      <c r="Q72" s="49" t="str">
        <f>IF(P72="","","-")</f>
        <v>-</v>
      </c>
      <c r="R72" s="48">
        <f>IF(T69="","",T69)</f>
        <v>21</v>
      </c>
      <c r="S72" s="348" t="str">
        <f>IF(W69="","",IF(W69="○","×",IF(W69="×","○")))</f>
        <v>×</v>
      </c>
      <c r="T72" s="342"/>
      <c r="U72" s="343"/>
      <c r="V72" s="343"/>
      <c r="W72" s="344"/>
      <c r="X72" s="313" t="s">
        <v>216</v>
      </c>
      <c r="Y72" s="314"/>
      <c r="Z72" s="314"/>
      <c r="AA72" s="315"/>
      <c r="AB72" s="174"/>
      <c r="AC72" s="75"/>
      <c r="AD72" s="42"/>
      <c r="AE72" s="38"/>
      <c r="AF72" s="41"/>
      <c r="AG72" s="40"/>
      <c r="AH72" s="37"/>
      <c r="AI72" s="38"/>
      <c r="AJ72" s="38"/>
      <c r="AK72" s="37"/>
      <c r="AL72" s="38"/>
      <c r="AM72" s="38"/>
      <c r="BA72" s="88"/>
      <c r="BC72" s="179"/>
    </row>
    <row r="73" spans="2:53" ht="12" customHeight="1">
      <c r="B73" s="101" t="s">
        <v>64</v>
      </c>
      <c r="C73" s="96" t="s">
        <v>126</v>
      </c>
      <c r="D73" s="47">
        <f>IF(V61="","",V61)</f>
        <v>18</v>
      </c>
      <c r="E73" s="45" t="str">
        <f t="shared" si="13"/>
        <v>-</v>
      </c>
      <c r="F73" s="44">
        <f>IF(T61="","",T61)</f>
        <v>21</v>
      </c>
      <c r="G73" s="364">
        <f>IF(I64="","",I64)</f>
      </c>
      <c r="H73" s="46">
        <f>IF(V64="","",V64)</f>
        <v>16</v>
      </c>
      <c r="I73" s="45" t="str">
        <f t="shared" si="14"/>
        <v>-</v>
      </c>
      <c r="J73" s="44">
        <f>IF(T64="","",T64)</f>
        <v>21</v>
      </c>
      <c r="K73" s="349" t="str">
        <f>IF(M70="","",M70)</f>
        <v>-</v>
      </c>
      <c r="L73" s="44">
        <v>21</v>
      </c>
      <c r="M73" s="45" t="str">
        <f t="shared" si="15"/>
        <v>-</v>
      </c>
      <c r="N73" s="44">
        <v>9</v>
      </c>
      <c r="O73" s="349">
        <f>IF(Q70="","",Q70)</f>
      </c>
      <c r="P73" s="46">
        <f>IF(V70="","",V70)</f>
        <v>9</v>
      </c>
      <c r="Q73" s="45" t="str">
        <f>IF(P73="","","-")</f>
        <v>-</v>
      </c>
      <c r="R73" s="44">
        <f>IF(T70="","",T70)</f>
        <v>21</v>
      </c>
      <c r="S73" s="349" t="str">
        <f>IF(U70="","",U70)</f>
        <v>-</v>
      </c>
      <c r="T73" s="345"/>
      <c r="U73" s="346"/>
      <c r="V73" s="346"/>
      <c r="W73" s="347"/>
      <c r="X73" s="304"/>
      <c r="Y73" s="305"/>
      <c r="Z73" s="305"/>
      <c r="AA73" s="306"/>
      <c r="AB73" s="174"/>
      <c r="AC73" s="75"/>
      <c r="AD73" s="42">
        <f>COUNTIF(D72:W74,"○")</f>
        <v>2</v>
      </c>
      <c r="AE73" s="38">
        <f>COUNTIF(D72:W74,"×")</f>
        <v>2</v>
      </c>
      <c r="AF73" s="41">
        <f>(IF((D72&gt;F72),1,0))+(IF((D73&gt;F73),1,0))+(IF((D74&gt;F74),1,0))+(IF((H72&gt;J72),1,0))+(IF((H73&gt;J73),1,0))+(IF((H74&gt;J74),1,0))+(IF((L72&gt;N72),1,0))+(IF((L73&gt;N73),1,0))+(IF((L74&gt;N74),1,0))+(IF((P72&gt;R72),1,0))+(IF((P73&gt;R73),1,0))+(IF((P74&gt;R74),1,0))+(IF((T72&gt;V72),1,0))+(IF((T73&gt;V73),1,0))+(IF((T74&gt;V74),1,0))</f>
        <v>5</v>
      </c>
      <c r="AG73" s="40">
        <f>(IF((D72&lt;F72),1,0))+(IF((D73&lt;F73),1,0))+(IF((D74&lt;F74),1,0))+(IF((H72&lt;J72),1,0))+(IF((H73&lt;J73),1,0))+(IF((H74&lt;J74),1,0))+(IF((L72&lt;N72),1,0))+(IF((L73&lt;N73),1,0))+(IF((L74&lt;N74),1,0))+(IF((P72&lt;R72),1,0))+(IF((P73&lt;R73),1,0))+(IF((P74&lt;R74),1,0))+(IF((T72&lt;V72),1,0))+(IF((T73&lt;V73),1,0))+(IF((T74&lt;V74),1,0))</f>
        <v>5</v>
      </c>
      <c r="AH73" s="39">
        <f>AF73-AG73</f>
        <v>0</v>
      </c>
      <c r="AI73" s="38">
        <f>SUM(D72:D74,H72:H74,L72:L74,P72:P74,T72:T74)</f>
        <v>181</v>
      </c>
      <c r="AJ73" s="38">
        <f>SUM(F72:F74,J72:J74,N72:N74,R72:R74,V72:V74)</f>
        <v>186</v>
      </c>
      <c r="AK73" s="37">
        <f>AI73-AJ73</f>
        <v>-5</v>
      </c>
      <c r="AL73" s="38"/>
      <c r="AM73" s="38"/>
      <c r="BA73" s="88"/>
    </row>
    <row r="74" spans="2:53" ht="11.25" customHeight="1" thickBot="1">
      <c r="B74" s="104"/>
      <c r="C74" s="105"/>
      <c r="D74" s="36">
        <f>IF(V62="","",V62)</f>
        <v>15</v>
      </c>
      <c r="E74" s="34" t="str">
        <f t="shared" si="13"/>
        <v>-</v>
      </c>
      <c r="F74" s="33">
        <f>IF(T62="","",T62)</f>
        <v>21</v>
      </c>
      <c r="G74" s="365">
        <f>IF(I65="","",I65)</f>
      </c>
      <c r="H74" s="35">
        <f>IF(V65="","",V65)</f>
        <v>28</v>
      </c>
      <c r="I74" s="34" t="str">
        <f t="shared" si="14"/>
        <v>-</v>
      </c>
      <c r="J74" s="33">
        <f>IF(T65="","",T65)</f>
        <v>26</v>
      </c>
      <c r="K74" s="366">
        <f>IF(M71="","",M71)</f>
      </c>
      <c r="L74" s="33">
        <f>IF(V68="","",V68)</f>
      </c>
      <c r="M74" s="34">
        <f t="shared" si="15"/>
      </c>
      <c r="N74" s="33">
        <f>IF(T68="","",T68)</f>
      </c>
      <c r="O74" s="366">
        <f>IF(Q71="","",Q71)</f>
      </c>
      <c r="P74" s="35">
        <f>IF(V71="","",V71)</f>
      </c>
      <c r="Q74" s="34">
        <f>IF(P74="","","-")</f>
      </c>
      <c r="R74" s="33">
        <f>IF(T71="","",T71)</f>
      </c>
      <c r="S74" s="366">
        <f>IF(U71="","",U71)</f>
      </c>
      <c r="T74" s="367"/>
      <c r="U74" s="368"/>
      <c r="V74" s="368"/>
      <c r="W74" s="395"/>
      <c r="X74" s="19">
        <f>AD73</f>
        <v>2</v>
      </c>
      <c r="Y74" s="18" t="s">
        <v>10</v>
      </c>
      <c r="Z74" s="18">
        <f>AE73</f>
        <v>2</v>
      </c>
      <c r="AA74" s="17" t="s">
        <v>7</v>
      </c>
      <c r="AB74" s="21"/>
      <c r="AC74" s="75"/>
      <c r="AD74" s="30"/>
      <c r="AE74" s="27"/>
      <c r="AF74" s="29"/>
      <c r="AG74" s="28"/>
      <c r="AH74" s="26"/>
      <c r="AI74" s="27"/>
      <c r="AJ74" s="27"/>
      <c r="AK74" s="26"/>
      <c r="AL74" s="38"/>
      <c r="AM74" s="38"/>
      <c r="BA74" s="88"/>
    </row>
    <row r="75" spans="2:53" ht="6.75" customHeight="1">
      <c r="B75" s="173"/>
      <c r="C75" s="173"/>
      <c r="D75" s="173"/>
      <c r="E75" s="173"/>
      <c r="F75" s="173"/>
      <c r="G75" s="173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74"/>
      <c r="AC75" s="75"/>
      <c r="AL75" s="38"/>
      <c r="AM75" s="38"/>
      <c r="BA75" s="88"/>
    </row>
    <row r="76" spans="2:53" ht="6.75" customHeight="1" thickBot="1">
      <c r="B76" s="173"/>
      <c r="C76" s="173"/>
      <c r="D76" s="173"/>
      <c r="E76" s="173"/>
      <c r="F76" s="173"/>
      <c r="G76" s="173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3"/>
      <c r="AE76" s="153"/>
      <c r="BA76" s="88"/>
    </row>
    <row r="77" spans="2:53" ht="6.75" customHeight="1">
      <c r="B77" s="158"/>
      <c r="C77" s="158"/>
      <c r="D77" s="158"/>
      <c r="E77" s="158"/>
      <c r="F77" s="158"/>
      <c r="G77" s="158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60"/>
      <c r="AE77" s="160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Y77" s="88"/>
      <c r="AZ77" s="88"/>
      <c r="BA77" s="88"/>
    </row>
    <row r="78" spans="18:53" ht="6.75" customHeight="1" thickBot="1">
      <c r="R78" s="90"/>
      <c r="S78" s="90"/>
      <c r="T78" s="90"/>
      <c r="U78" s="90"/>
      <c r="V78" s="90"/>
      <c r="W78" s="90"/>
      <c r="X78" s="91"/>
      <c r="Y78" s="91"/>
      <c r="Z78" s="91"/>
      <c r="AA78" s="91"/>
      <c r="AX78" s="16"/>
      <c r="AY78" s="88"/>
      <c r="AZ78" s="88"/>
      <c r="BA78" s="88"/>
    </row>
    <row r="79" spans="2:58" ht="11.25" customHeight="1">
      <c r="B79" s="389" t="s">
        <v>128</v>
      </c>
      <c r="C79" s="389"/>
      <c r="D79" s="389"/>
      <c r="E79" s="389"/>
      <c r="F79" s="389"/>
      <c r="G79" s="389"/>
      <c r="H79" s="423" t="s">
        <v>109</v>
      </c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91"/>
      <c r="Y79" s="91"/>
      <c r="Z79" s="91"/>
      <c r="AA79" s="91"/>
      <c r="AB79" s="391" t="s">
        <v>129</v>
      </c>
      <c r="AC79" s="392"/>
      <c r="AD79" s="381" t="str">
        <f>AB81</f>
        <v>安藤靖晃</v>
      </c>
      <c r="AE79" s="311"/>
      <c r="AF79" s="311"/>
      <c r="AG79" s="335"/>
      <c r="AH79" s="310" t="str">
        <f>AB84</f>
        <v>大西章仁</v>
      </c>
      <c r="AI79" s="311"/>
      <c r="AJ79" s="311"/>
      <c r="AK79" s="335"/>
      <c r="AL79" s="310" t="str">
        <f>AB87</f>
        <v>大西政義</v>
      </c>
      <c r="AM79" s="311"/>
      <c r="AN79" s="311"/>
      <c r="AO79" s="335"/>
      <c r="AP79" s="310" t="str">
        <f>AB90</f>
        <v>安藤寛太</v>
      </c>
      <c r="AQ79" s="311"/>
      <c r="AR79" s="311"/>
      <c r="AS79" s="312"/>
      <c r="AT79" s="357" t="s">
        <v>1</v>
      </c>
      <c r="AU79" s="358"/>
      <c r="AV79" s="358"/>
      <c r="AW79" s="359"/>
      <c r="AX79" s="16"/>
      <c r="AY79" s="290" t="s">
        <v>3</v>
      </c>
      <c r="AZ79" s="291"/>
      <c r="BA79" s="290" t="s">
        <v>4</v>
      </c>
      <c r="BB79" s="292"/>
      <c r="BC79" s="291"/>
      <c r="BD79" s="293" t="s">
        <v>5</v>
      </c>
      <c r="BE79" s="294"/>
      <c r="BF79" s="295"/>
    </row>
    <row r="80" spans="2:58" ht="11.25" customHeight="1" thickBot="1">
      <c r="B80" s="389"/>
      <c r="C80" s="389"/>
      <c r="D80" s="389"/>
      <c r="E80" s="389"/>
      <c r="F80" s="389"/>
      <c r="G80" s="389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91"/>
      <c r="Y80" s="91"/>
      <c r="Z80" s="91"/>
      <c r="AA80" s="91"/>
      <c r="AB80" s="393"/>
      <c r="AC80" s="394"/>
      <c r="AD80" s="382" t="str">
        <f>AB82</f>
        <v>青木祐治</v>
      </c>
      <c r="AE80" s="355"/>
      <c r="AF80" s="355"/>
      <c r="AG80" s="383"/>
      <c r="AH80" s="354" t="str">
        <f>AB85</f>
        <v>長野裕也</v>
      </c>
      <c r="AI80" s="355"/>
      <c r="AJ80" s="355"/>
      <c r="AK80" s="383"/>
      <c r="AL80" s="354" t="str">
        <f>AB88</f>
        <v>大西悠翔</v>
      </c>
      <c r="AM80" s="355"/>
      <c r="AN80" s="355"/>
      <c r="AO80" s="383"/>
      <c r="AP80" s="354" t="str">
        <f>AB91</f>
        <v>加藤直樹</v>
      </c>
      <c r="AQ80" s="355"/>
      <c r="AR80" s="355"/>
      <c r="AS80" s="356"/>
      <c r="AT80" s="307" t="s">
        <v>2</v>
      </c>
      <c r="AU80" s="308"/>
      <c r="AV80" s="308"/>
      <c r="AW80" s="309"/>
      <c r="AX80" s="16"/>
      <c r="AY80" s="72" t="s">
        <v>6</v>
      </c>
      <c r="AZ80" s="70" t="s">
        <v>7</v>
      </c>
      <c r="BA80" s="72" t="s">
        <v>11</v>
      </c>
      <c r="BB80" s="70" t="s">
        <v>8</v>
      </c>
      <c r="BC80" s="69" t="s">
        <v>9</v>
      </c>
      <c r="BD80" s="70" t="s">
        <v>11</v>
      </c>
      <c r="BE80" s="70" t="s">
        <v>8</v>
      </c>
      <c r="BF80" s="69" t="s">
        <v>9</v>
      </c>
    </row>
    <row r="81" spans="2:58" ht="12" customHeight="1">
      <c r="B81" s="389"/>
      <c r="C81" s="389"/>
      <c r="D81" s="389"/>
      <c r="E81" s="389"/>
      <c r="F81" s="389"/>
      <c r="G81" s="389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91"/>
      <c r="Y81" s="91"/>
      <c r="Z81" s="91"/>
      <c r="AA81" s="91"/>
      <c r="AB81" s="116" t="s">
        <v>138</v>
      </c>
      <c r="AC81" s="117" t="s">
        <v>141</v>
      </c>
      <c r="AD81" s="369"/>
      <c r="AE81" s="370"/>
      <c r="AF81" s="370"/>
      <c r="AG81" s="371"/>
      <c r="AH81" s="23">
        <v>7</v>
      </c>
      <c r="AI81" s="45" t="str">
        <f>IF(AH81="","","-")</f>
        <v>-</v>
      </c>
      <c r="AJ81" s="53">
        <v>21</v>
      </c>
      <c r="AK81" s="336" t="str">
        <f>IF(AH81&lt;&gt;"",IF(AH81&gt;AJ81,IF(AH82&gt;AJ82,"○",IF(AH83&gt;AJ83,"○","×")),IF(AH82&gt;AJ82,IF(AH83&gt;AJ83,"○","×"),"×")),"")</f>
        <v>×</v>
      </c>
      <c r="AL81" s="23">
        <v>12</v>
      </c>
      <c r="AM81" s="68" t="str">
        <f aca="true" t="shared" si="16" ref="AM81:AM86">IF(AL81="","","-")</f>
        <v>-</v>
      </c>
      <c r="AN81" s="67">
        <v>21</v>
      </c>
      <c r="AO81" s="336" t="str">
        <f>IF(AL81&lt;&gt;"",IF(AL81&gt;AN81,IF(AL82&gt;AN82,"○",IF(AL83&gt;AN83,"○","×")),IF(AL82&gt;AN82,IF(AL83&gt;AN83,"○","×"),"×")),"")</f>
        <v>×</v>
      </c>
      <c r="AP81" s="87">
        <v>15</v>
      </c>
      <c r="AQ81" s="68" t="str">
        <f aca="true" t="shared" si="17" ref="AQ81:AQ89">IF(AP81="","","-")</f>
        <v>-</v>
      </c>
      <c r="AR81" s="53">
        <v>21</v>
      </c>
      <c r="AS81" s="299" t="str">
        <f>IF(AP81&lt;&gt;"",IF(AP81&gt;AR81,IF(AP82&gt;AR82,"○",IF(AP83&gt;AR83,"○","×")),IF(AP82&gt;AR82,IF(AP83&gt;AR83,"○","×"),"×")),"")</f>
        <v>×</v>
      </c>
      <c r="AT81" s="301" t="s">
        <v>215</v>
      </c>
      <c r="AU81" s="302"/>
      <c r="AV81" s="302"/>
      <c r="AW81" s="303"/>
      <c r="AX81" s="16"/>
      <c r="AY81" s="84"/>
      <c r="AZ81" s="80"/>
      <c r="BA81" s="74"/>
      <c r="BB81" s="73"/>
      <c r="BC81" s="85"/>
      <c r="BD81" s="80"/>
      <c r="BE81" s="80"/>
      <c r="BF81" s="79"/>
    </row>
    <row r="82" spans="2:58" ht="12" customHeight="1">
      <c r="B82" s="89"/>
      <c r="C82" s="106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90"/>
      <c r="Q82" s="90"/>
      <c r="R82" s="90"/>
      <c r="S82" s="90"/>
      <c r="T82" s="90"/>
      <c r="U82" s="90"/>
      <c r="V82" s="90"/>
      <c r="W82" s="90"/>
      <c r="X82" s="91"/>
      <c r="Y82" s="91"/>
      <c r="Z82" s="91"/>
      <c r="AA82" s="91"/>
      <c r="AB82" s="116" t="s">
        <v>139</v>
      </c>
      <c r="AC82" s="117" t="s">
        <v>141</v>
      </c>
      <c r="AD82" s="372"/>
      <c r="AE82" s="346"/>
      <c r="AF82" s="346"/>
      <c r="AG82" s="347"/>
      <c r="AH82" s="23">
        <v>11</v>
      </c>
      <c r="AI82" s="45" t="str">
        <f>IF(AH82="","","-")</f>
        <v>-</v>
      </c>
      <c r="AJ82" s="66">
        <v>21</v>
      </c>
      <c r="AK82" s="337"/>
      <c r="AL82" s="23">
        <v>8</v>
      </c>
      <c r="AM82" s="45" t="str">
        <f t="shared" si="16"/>
        <v>-</v>
      </c>
      <c r="AN82" s="53">
        <v>21</v>
      </c>
      <c r="AO82" s="337"/>
      <c r="AP82" s="23">
        <v>12</v>
      </c>
      <c r="AQ82" s="45" t="str">
        <f t="shared" si="17"/>
        <v>-</v>
      </c>
      <c r="AR82" s="53">
        <v>21</v>
      </c>
      <c r="AS82" s="300"/>
      <c r="AT82" s="304"/>
      <c r="AU82" s="305"/>
      <c r="AV82" s="305"/>
      <c r="AW82" s="306"/>
      <c r="AX82" s="16"/>
      <c r="AY82" s="84">
        <f>COUNTIF(AD81:AS83,"○")</f>
        <v>0</v>
      </c>
      <c r="AZ82" s="80">
        <f>COUNTIF(AD81:AS83,"×")</f>
        <v>3</v>
      </c>
      <c r="BA82" s="83">
        <f>(IF((AD81&gt;AF81),1,0))+(IF((AD82&gt;AF82),1,0))+(IF((AD83&gt;AF83),1,0))+(IF((AH81&gt;AJ81),1,0))+(IF((AH82&gt;AJ82),1,0))+(IF((AH83&gt;AJ83),1,0))+(IF((AL81&gt;AN81),1,0))+(IF((AL82&gt;AN82),1,0))+(IF((AL83&gt;AN83),1,0))+(IF((AP81&gt;AR81),1,0))+(IF((AP82&gt;AR82),1,0))+(IF((AP83&gt;AR83),1,0))</f>
        <v>0</v>
      </c>
      <c r="BB82" s="82">
        <f>(IF((AD81&lt;AF81),1,0))+(IF((AD82&lt;AF82),1,0))+(IF((AD83&lt;AF83),1,0))+(IF((AH81&lt;AJ81),1,0))+(IF((AH82&lt;AJ82),1,0))+(IF((AH83&lt;AJ83),1,0))+(IF((AL81&lt;AN81),1,0))+(IF((AL82&lt;AN82),1,0))+(IF((AL83&lt;AN83),1,0))+(IF((AP81&lt;AR81),1,0))+(IF((AP82&lt;AR82),1,0))+(IF((AP83&lt;AR83),1,0))</f>
        <v>6</v>
      </c>
      <c r="BC82" s="81">
        <f>BA82-BB82</f>
        <v>-6</v>
      </c>
      <c r="BD82" s="80">
        <f>SUM(AD81:AD83,AH81:AH83,AL81:AL83,AP81:AP83)</f>
        <v>65</v>
      </c>
      <c r="BE82" s="80">
        <f>SUM(AF81:AF83,AJ81:AJ83,AN81:AN83,AR81:AR83)</f>
        <v>126</v>
      </c>
      <c r="BF82" s="79">
        <f>BD82-BE82</f>
        <v>-61</v>
      </c>
    </row>
    <row r="83" spans="2:58" ht="11.25" customHeight="1">
      <c r="B83" s="89"/>
      <c r="C83" s="106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0"/>
      <c r="Q83" s="90"/>
      <c r="R83" s="90"/>
      <c r="S83" s="90"/>
      <c r="T83" s="90"/>
      <c r="U83" s="90"/>
      <c r="V83" s="90"/>
      <c r="W83" s="90"/>
      <c r="X83" s="91"/>
      <c r="Y83" s="91"/>
      <c r="Z83" s="91"/>
      <c r="AA83" s="91"/>
      <c r="AB83" s="118"/>
      <c r="AC83" s="119"/>
      <c r="AD83" s="373"/>
      <c r="AE83" s="374"/>
      <c r="AF83" s="374"/>
      <c r="AG83" s="375"/>
      <c r="AH83" s="25"/>
      <c r="AI83" s="45">
        <f>IF(AH83="","","-")</f>
      </c>
      <c r="AJ83" s="62"/>
      <c r="AK83" s="338"/>
      <c r="AL83" s="25"/>
      <c r="AM83" s="63">
        <f t="shared" si="16"/>
      </c>
      <c r="AN83" s="62"/>
      <c r="AO83" s="337"/>
      <c r="AP83" s="25"/>
      <c r="AQ83" s="63">
        <f t="shared" si="17"/>
      </c>
      <c r="AR83" s="62"/>
      <c r="AS83" s="300"/>
      <c r="AT83" s="22">
        <f>AY82</f>
        <v>0</v>
      </c>
      <c r="AU83" s="21" t="s">
        <v>10</v>
      </c>
      <c r="AV83" s="21">
        <f>AZ82</f>
        <v>3</v>
      </c>
      <c r="AW83" s="20" t="s">
        <v>7</v>
      </c>
      <c r="AX83" s="16"/>
      <c r="AY83" s="84"/>
      <c r="AZ83" s="80"/>
      <c r="BA83" s="84"/>
      <c r="BB83" s="80"/>
      <c r="BC83" s="79"/>
      <c r="BD83" s="80"/>
      <c r="BE83" s="80"/>
      <c r="BF83" s="79"/>
    </row>
    <row r="84" spans="2:58" ht="12" customHeight="1">
      <c r="B84" s="400" t="str">
        <f>AB87</f>
        <v>大西政義</v>
      </c>
      <c r="C84" s="406" t="s">
        <v>18</v>
      </c>
      <c r="D84" s="408" t="s">
        <v>13</v>
      </c>
      <c r="E84" s="409"/>
      <c r="F84" s="409"/>
      <c r="G84" s="410"/>
      <c r="H84" s="226"/>
      <c r="I84" s="227"/>
      <c r="J84" s="227"/>
      <c r="K84" s="227"/>
      <c r="L84" s="227"/>
      <c r="M84" s="227"/>
      <c r="N84" s="231"/>
      <c r="O84" s="231"/>
      <c r="P84" s="270"/>
      <c r="Q84" s="270"/>
      <c r="R84" s="270"/>
      <c r="S84" s="270"/>
      <c r="T84" s="270"/>
      <c r="U84" s="254"/>
      <c r="V84" s="254"/>
      <c r="W84" s="254"/>
      <c r="X84" s="254"/>
      <c r="Y84" s="254"/>
      <c r="Z84" s="271"/>
      <c r="AA84" s="271"/>
      <c r="AB84" s="116" t="s">
        <v>142</v>
      </c>
      <c r="AC84" s="120" t="s">
        <v>18</v>
      </c>
      <c r="AD84" s="47">
        <f>IF(AJ81="","",AJ81)</f>
        <v>21</v>
      </c>
      <c r="AE84" s="45" t="str">
        <f aca="true" t="shared" si="18" ref="AE84:AE92">IF(AD84="","","-")</f>
        <v>-</v>
      </c>
      <c r="AF84" s="44">
        <f>IF(AH81="","",AH81)</f>
        <v>7</v>
      </c>
      <c r="AG84" s="348" t="str">
        <f>IF(AK81="","",IF(AK81="○","×",IF(AK81="×","○")))</f>
        <v>○</v>
      </c>
      <c r="AH84" s="342"/>
      <c r="AI84" s="343"/>
      <c r="AJ84" s="343"/>
      <c r="AK84" s="344"/>
      <c r="AL84" s="23">
        <v>19</v>
      </c>
      <c r="AM84" s="45" t="str">
        <f t="shared" si="16"/>
        <v>-</v>
      </c>
      <c r="AN84" s="53">
        <v>21</v>
      </c>
      <c r="AO84" s="339" t="str">
        <f>IF(AL84&lt;&gt;"",IF(AL84&gt;AN84,IF(AL85&gt;AN85,"○",IF(AL86&gt;AN86,"○","×")),IF(AL85&gt;AN85,IF(AL86&gt;AN86,"○","×"),"×")),"")</f>
        <v>×</v>
      </c>
      <c r="AP84" s="23">
        <v>7</v>
      </c>
      <c r="AQ84" s="45" t="str">
        <f t="shared" si="17"/>
        <v>-</v>
      </c>
      <c r="AR84" s="53">
        <v>21</v>
      </c>
      <c r="AS84" s="340" t="str">
        <f>IF(AP84&lt;&gt;"",IF(AP84&gt;AR84,IF(AP85&gt;AR85,"○",IF(AP86&gt;AR86,"○","×")),IF(AP85&gt;AR85,IF(AP86&gt;AR86,"○","×"),"×")),"")</f>
        <v>×</v>
      </c>
      <c r="AT84" s="313" t="s">
        <v>55</v>
      </c>
      <c r="AU84" s="314"/>
      <c r="AV84" s="314"/>
      <c r="AW84" s="315"/>
      <c r="AX84" s="16"/>
      <c r="AY84" s="74"/>
      <c r="AZ84" s="73"/>
      <c r="BA84" s="74"/>
      <c r="BB84" s="73"/>
      <c r="BC84" s="85"/>
      <c r="BD84" s="73"/>
      <c r="BE84" s="73"/>
      <c r="BF84" s="85"/>
    </row>
    <row r="85" spans="2:58" ht="12" customHeight="1" thickBot="1">
      <c r="B85" s="401"/>
      <c r="C85" s="407"/>
      <c r="D85" s="411"/>
      <c r="E85" s="412"/>
      <c r="F85" s="412"/>
      <c r="G85" s="413"/>
      <c r="H85" s="226"/>
      <c r="I85" s="227"/>
      <c r="J85" s="227"/>
      <c r="K85" s="227"/>
      <c r="L85" s="227"/>
      <c r="M85" s="227"/>
      <c r="N85" s="231"/>
      <c r="O85" s="231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1"/>
      <c r="AA85" s="271"/>
      <c r="AB85" s="116" t="s">
        <v>143</v>
      </c>
      <c r="AC85" s="117" t="s">
        <v>18</v>
      </c>
      <c r="AD85" s="47">
        <f>IF(AJ82="","",AJ82)</f>
        <v>21</v>
      </c>
      <c r="AE85" s="45" t="str">
        <f t="shared" si="18"/>
        <v>-</v>
      </c>
      <c r="AF85" s="44">
        <f>IF(AH82="","",AH82)</f>
        <v>11</v>
      </c>
      <c r="AG85" s="349" t="str">
        <f>IF(AI82="","",AI82)</f>
        <v>-</v>
      </c>
      <c r="AH85" s="345"/>
      <c r="AI85" s="346"/>
      <c r="AJ85" s="346"/>
      <c r="AK85" s="347"/>
      <c r="AL85" s="23">
        <v>11</v>
      </c>
      <c r="AM85" s="45" t="str">
        <f t="shared" si="16"/>
        <v>-</v>
      </c>
      <c r="AN85" s="53">
        <v>21</v>
      </c>
      <c r="AO85" s="337"/>
      <c r="AP85" s="23">
        <v>21</v>
      </c>
      <c r="AQ85" s="45" t="str">
        <f t="shared" si="17"/>
        <v>-</v>
      </c>
      <c r="AR85" s="53">
        <v>17</v>
      </c>
      <c r="AS85" s="300"/>
      <c r="AT85" s="304"/>
      <c r="AU85" s="305"/>
      <c r="AV85" s="305"/>
      <c r="AW85" s="306"/>
      <c r="AX85" s="16"/>
      <c r="AY85" s="84">
        <f>COUNTIF(AD84:AS86,"○")</f>
        <v>1</v>
      </c>
      <c r="AZ85" s="80">
        <f>COUNTIF(AD84:AS86,"×")</f>
        <v>2</v>
      </c>
      <c r="BA85" s="83">
        <f>(IF((AD84&gt;AF84),1,0))+(IF((AD85&gt;AF85),1,0))+(IF((AD86&gt;AF86),1,0))+(IF((AH84&gt;AJ84),1,0))+(IF((AH85&gt;AJ85),1,0))+(IF((AH86&gt;AJ86),1,0))+(IF((AL84&gt;AN84),1,0))+(IF((AL85&gt;AN85),1,0))+(IF((AL86&gt;AN86),1,0))+(IF((AP84&gt;AR84),1,0))+(IF((AP85&gt;AR85),1,0))+(IF((AP86&gt;AR86),1,0))</f>
        <v>3</v>
      </c>
      <c r="BB85" s="82">
        <f>(IF((AD84&lt;AF84),1,0))+(IF((AD85&lt;AF85),1,0))+(IF((AD86&lt;AF86),1,0))+(IF((AH84&lt;AJ84),1,0))+(IF((AH85&lt;AJ85),1,0))+(IF((AH86&lt;AJ86),1,0))+(IF((AL84&lt;AN84),1,0))+(IF((AL85&lt;AN85),1,0))+(IF((AL86&lt;AN86),1,0))+(IF((AP84&lt;AR84),1,0))+(IF((AP85&lt;AR85),1,0))+(IF((AP86&lt;AR86),1,0))</f>
        <v>4</v>
      </c>
      <c r="BC85" s="81">
        <f>BA85-BB85</f>
        <v>-1</v>
      </c>
      <c r="BD85" s="80">
        <f>SUM(AD84:AD86,AH84:AH86,AL84:AL86,AP84:AP86)</f>
        <v>109</v>
      </c>
      <c r="BE85" s="80">
        <f>SUM(AF84:AF86,AJ84:AJ86,AN84:AN86,AR84:AR86)</f>
        <v>119</v>
      </c>
      <c r="BF85" s="79">
        <f>BD85-BE85</f>
        <v>-10</v>
      </c>
    </row>
    <row r="86" spans="2:58" ht="11.25" customHeight="1" thickTop="1">
      <c r="B86" s="400" t="str">
        <f>AB88</f>
        <v>大西悠翔</v>
      </c>
      <c r="C86" s="406" t="s">
        <v>18</v>
      </c>
      <c r="D86" s="411"/>
      <c r="E86" s="412"/>
      <c r="F86" s="412"/>
      <c r="G86" s="413"/>
      <c r="H86" s="228"/>
      <c r="I86" s="228"/>
      <c r="J86" s="229"/>
      <c r="K86" s="227"/>
      <c r="L86" s="227"/>
      <c r="M86" s="227"/>
      <c r="N86" s="231"/>
      <c r="O86" s="231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1"/>
      <c r="AA86" s="271"/>
      <c r="AB86" s="118"/>
      <c r="AC86" s="121"/>
      <c r="AD86" s="65">
        <f>IF(AJ83="","",AJ83)</f>
      </c>
      <c r="AE86" s="45">
        <f t="shared" si="18"/>
      </c>
      <c r="AF86" s="64">
        <f>IF(AH83="","",AH83)</f>
      </c>
      <c r="AG86" s="384">
        <f>IF(AI83="","",AI83)</f>
      </c>
      <c r="AH86" s="376"/>
      <c r="AI86" s="374"/>
      <c r="AJ86" s="374"/>
      <c r="AK86" s="375"/>
      <c r="AL86" s="25"/>
      <c r="AM86" s="45">
        <f t="shared" si="16"/>
      </c>
      <c r="AN86" s="62"/>
      <c r="AO86" s="338"/>
      <c r="AP86" s="25">
        <v>9</v>
      </c>
      <c r="AQ86" s="63" t="str">
        <f t="shared" si="17"/>
        <v>-</v>
      </c>
      <c r="AR86" s="62">
        <v>21</v>
      </c>
      <c r="AS86" s="341"/>
      <c r="AT86" s="22">
        <f>AY85</f>
        <v>1</v>
      </c>
      <c r="AU86" s="21" t="s">
        <v>10</v>
      </c>
      <c r="AV86" s="21">
        <f>AZ85</f>
        <v>2</v>
      </c>
      <c r="AW86" s="20" t="s">
        <v>7</v>
      </c>
      <c r="AX86" s="16"/>
      <c r="AY86" s="78"/>
      <c r="AZ86" s="77"/>
      <c r="BA86" s="78"/>
      <c r="BB86" s="77"/>
      <c r="BC86" s="76"/>
      <c r="BD86" s="77"/>
      <c r="BE86" s="77"/>
      <c r="BF86" s="76"/>
    </row>
    <row r="87" spans="2:58" ht="12" customHeight="1">
      <c r="B87" s="401"/>
      <c r="C87" s="407"/>
      <c r="D87" s="414"/>
      <c r="E87" s="415"/>
      <c r="F87" s="415"/>
      <c r="G87" s="416"/>
      <c r="H87" s="227"/>
      <c r="I87" s="227"/>
      <c r="J87" s="230"/>
      <c r="K87" s="227"/>
      <c r="L87" s="227"/>
      <c r="M87" s="227"/>
      <c r="N87" s="273"/>
      <c r="O87" s="273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1"/>
      <c r="AA87" s="271"/>
      <c r="AB87" s="122" t="s">
        <v>144</v>
      </c>
      <c r="AC87" s="146" t="s">
        <v>18</v>
      </c>
      <c r="AD87" s="47">
        <f>IF(AN81="","",AN81)</f>
        <v>21</v>
      </c>
      <c r="AE87" s="49" t="str">
        <f t="shared" si="18"/>
        <v>-</v>
      </c>
      <c r="AF87" s="44">
        <f>IF(AL81="","",AL81)</f>
        <v>12</v>
      </c>
      <c r="AG87" s="348" t="str">
        <f>IF(AO81="","",IF(AO81="○","×",IF(AO81="×","○")))</f>
        <v>○</v>
      </c>
      <c r="AH87" s="46">
        <f>IF(AN84="","",AN84)</f>
        <v>21</v>
      </c>
      <c r="AI87" s="45" t="str">
        <f aca="true" t="shared" si="19" ref="AI87:AI92">IF(AH87="","","-")</f>
        <v>-</v>
      </c>
      <c r="AJ87" s="44">
        <f>IF(AL84="","",AL84)</f>
        <v>19</v>
      </c>
      <c r="AK87" s="348" t="str">
        <f>IF(AO84="","",IF(AO84="○","×",IF(AO84="×","○")))</f>
        <v>○</v>
      </c>
      <c r="AL87" s="342"/>
      <c r="AM87" s="343"/>
      <c r="AN87" s="343"/>
      <c r="AO87" s="344"/>
      <c r="AP87" s="23">
        <v>21</v>
      </c>
      <c r="AQ87" s="45" t="str">
        <f t="shared" si="17"/>
        <v>-</v>
      </c>
      <c r="AR87" s="53">
        <v>10</v>
      </c>
      <c r="AS87" s="300" t="str">
        <f>IF(AP87&lt;&gt;"",IF(AP87&gt;AR87,IF(AP88&gt;AR88,"○",IF(AP89&gt;AR89,"○","×")),IF(AP88&gt;AR88,IF(AP89&gt;AR89,"○","×"),"×")),"")</f>
        <v>○</v>
      </c>
      <c r="AT87" s="313" t="s">
        <v>213</v>
      </c>
      <c r="AU87" s="314"/>
      <c r="AV87" s="314"/>
      <c r="AW87" s="315"/>
      <c r="AX87" s="16"/>
      <c r="AY87" s="84"/>
      <c r="AZ87" s="80"/>
      <c r="BA87" s="84"/>
      <c r="BB87" s="80"/>
      <c r="BC87" s="79"/>
      <c r="BD87" s="80"/>
      <c r="BE87" s="80"/>
      <c r="BF87" s="79"/>
    </row>
    <row r="88" spans="2:58" ht="12" customHeight="1" thickBot="1">
      <c r="B88" s="224"/>
      <c r="C88" s="280"/>
      <c r="D88" s="275"/>
      <c r="E88" s="275"/>
      <c r="F88" s="275"/>
      <c r="G88" s="275"/>
      <c r="H88" s="231"/>
      <c r="I88" s="231">
        <v>21</v>
      </c>
      <c r="J88" s="232">
        <v>21</v>
      </c>
      <c r="K88" s="227"/>
      <c r="L88" s="227"/>
      <c r="M88" s="227"/>
      <c r="N88" s="273"/>
      <c r="O88" s="273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1"/>
      <c r="AA88" s="271"/>
      <c r="AB88" s="122" t="s">
        <v>145</v>
      </c>
      <c r="AC88" s="147" t="s">
        <v>18</v>
      </c>
      <c r="AD88" s="47">
        <f>IF(AN82="","",AN82)</f>
        <v>21</v>
      </c>
      <c r="AE88" s="45" t="str">
        <f t="shared" si="18"/>
        <v>-</v>
      </c>
      <c r="AF88" s="44">
        <f>IF(AL82="","",AL82)</f>
        <v>8</v>
      </c>
      <c r="AG88" s="349">
        <f>IF(AI85="","",AI85)</f>
      </c>
      <c r="AH88" s="46">
        <f>IF(AN85="","",AN85)</f>
        <v>21</v>
      </c>
      <c r="AI88" s="45" t="str">
        <f t="shared" si="19"/>
        <v>-</v>
      </c>
      <c r="AJ88" s="44">
        <f>IF(AL85="","",AL85)</f>
        <v>11</v>
      </c>
      <c r="AK88" s="349" t="str">
        <f>IF(AM85="","",AM85)</f>
        <v>-</v>
      </c>
      <c r="AL88" s="345"/>
      <c r="AM88" s="346"/>
      <c r="AN88" s="346"/>
      <c r="AO88" s="347"/>
      <c r="AP88" s="23">
        <v>21</v>
      </c>
      <c r="AQ88" s="45" t="str">
        <f t="shared" si="17"/>
        <v>-</v>
      </c>
      <c r="AR88" s="53">
        <v>12</v>
      </c>
      <c r="AS88" s="300"/>
      <c r="AT88" s="304"/>
      <c r="AU88" s="305"/>
      <c r="AV88" s="305"/>
      <c r="AW88" s="306"/>
      <c r="AX88" s="16"/>
      <c r="AY88" s="84">
        <f>COUNTIF(AD87:AS89,"○")</f>
        <v>3</v>
      </c>
      <c r="AZ88" s="80">
        <f>COUNTIF(AD87:AS89,"×")</f>
        <v>0</v>
      </c>
      <c r="BA88" s="83">
        <f>(IF((AD87&gt;AF87),1,0))+(IF((AD88&gt;AF88),1,0))+(IF((AD89&gt;AF89),1,0))+(IF((AH87&gt;AJ87),1,0))+(IF((AH88&gt;AJ88),1,0))+(IF((AH89&gt;AJ89),1,0))+(IF((AL87&gt;AN87),1,0))+(IF((AL88&gt;AN88),1,0))+(IF((AL89&gt;AN89),1,0))+(IF((AP87&gt;AR87),1,0))+(IF((AP88&gt;AR88),1,0))+(IF((AP89&gt;AR89),1,0))</f>
        <v>6</v>
      </c>
      <c r="BB88" s="82">
        <f>(IF((AD87&lt;AF87),1,0))+(IF((AD88&lt;AF88),1,0))+(IF((AD89&lt;AF89),1,0))+(IF((AH87&lt;AJ87),1,0))+(IF((AH88&lt;AJ88),1,0))+(IF((AH89&lt;AJ89),1,0))+(IF((AL87&lt;AN87),1,0))+(IF((AL88&lt;AN88),1,0))+(IF((AL89&lt;AN89),1,0))+(IF((AP87&lt;AR87),1,0))+(IF((AP88&lt;AR88),1,0))+(IF((AP89&lt;AR89),1,0))</f>
        <v>0</v>
      </c>
      <c r="BC88" s="81">
        <f>BA88-BB88</f>
        <v>6</v>
      </c>
      <c r="BD88" s="80">
        <f>SUM(AD87:AD89,AH87:AH89,AL87:AL89,AP87:AP89)</f>
        <v>126</v>
      </c>
      <c r="BE88" s="80">
        <f>SUM(AF87:AF89,AJ87:AJ89,AN87:AN89,AR87:AR89)</f>
        <v>72</v>
      </c>
      <c r="BF88" s="79">
        <f>BD88-BE88</f>
        <v>54</v>
      </c>
    </row>
    <row r="89" spans="2:58" ht="11.25" customHeight="1" thickTop="1">
      <c r="B89" s="400" t="s">
        <v>217</v>
      </c>
      <c r="C89" s="406" t="s">
        <v>219</v>
      </c>
      <c r="D89" s="408" t="s">
        <v>0</v>
      </c>
      <c r="E89" s="409"/>
      <c r="F89" s="409"/>
      <c r="G89" s="410"/>
      <c r="H89" s="231"/>
      <c r="I89" s="231">
        <v>13</v>
      </c>
      <c r="J89" s="233">
        <v>15</v>
      </c>
      <c r="K89" s="234"/>
      <c r="L89" s="235"/>
      <c r="M89" s="236"/>
      <c r="N89" s="273"/>
      <c r="O89" s="273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1"/>
      <c r="AA89" s="271"/>
      <c r="AB89" s="118"/>
      <c r="AC89" s="148"/>
      <c r="AD89" s="65">
        <f>IF(AN83="","",AN83)</f>
      </c>
      <c r="AE89" s="63">
        <f t="shared" si="18"/>
      </c>
      <c r="AF89" s="64">
        <f>IF(AL83="","",AL83)</f>
      </c>
      <c r="AG89" s="384">
        <f>IF(AI86="","",AI86)</f>
      </c>
      <c r="AH89" s="86">
        <f>IF(AN86="","",AN86)</f>
      </c>
      <c r="AI89" s="45">
        <f t="shared" si="19"/>
      </c>
      <c r="AJ89" s="64">
        <f>IF(AL86="","",AL86)</f>
      </c>
      <c r="AK89" s="384">
        <f>IF(AM86="","",AM86)</f>
      </c>
      <c r="AL89" s="376"/>
      <c r="AM89" s="374"/>
      <c r="AN89" s="374"/>
      <c r="AO89" s="375"/>
      <c r="AP89" s="25"/>
      <c r="AQ89" s="45">
        <f t="shared" si="17"/>
      </c>
      <c r="AR89" s="62"/>
      <c r="AS89" s="341"/>
      <c r="AT89" s="22">
        <f>AY88</f>
        <v>3</v>
      </c>
      <c r="AU89" s="21" t="s">
        <v>10</v>
      </c>
      <c r="AV89" s="21">
        <f>AZ88</f>
        <v>0</v>
      </c>
      <c r="AW89" s="20" t="s">
        <v>7</v>
      </c>
      <c r="AX89" s="16"/>
      <c r="AY89" s="84"/>
      <c r="AZ89" s="80"/>
      <c r="BA89" s="84"/>
      <c r="BB89" s="80"/>
      <c r="BC89" s="79"/>
      <c r="BD89" s="80"/>
      <c r="BE89" s="80"/>
      <c r="BF89" s="79"/>
    </row>
    <row r="90" spans="2:58" ht="12" customHeight="1">
      <c r="B90" s="401"/>
      <c r="C90" s="407"/>
      <c r="D90" s="411"/>
      <c r="E90" s="412"/>
      <c r="F90" s="412"/>
      <c r="G90" s="413"/>
      <c r="H90" s="237"/>
      <c r="I90" s="237"/>
      <c r="J90" s="238"/>
      <c r="K90" s="227"/>
      <c r="L90" s="227"/>
      <c r="M90" s="236"/>
      <c r="N90" s="231"/>
      <c r="O90" s="231"/>
      <c r="P90" s="296" t="s">
        <v>49</v>
      </c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122" t="s">
        <v>211</v>
      </c>
      <c r="AC90" s="123" t="s">
        <v>206</v>
      </c>
      <c r="AD90" s="47">
        <f>IF(AR81="","",AR81)</f>
        <v>21</v>
      </c>
      <c r="AE90" s="45" t="str">
        <f t="shared" si="18"/>
        <v>-</v>
      </c>
      <c r="AF90" s="44">
        <f>IF(AP81="","",AP81)</f>
        <v>15</v>
      </c>
      <c r="AG90" s="348" t="str">
        <f>IF(AS81="","",IF(AS81="○","×",IF(AS81="×","○")))</f>
        <v>○</v>
      </c>
      <c r="AH90" s="46">
        <f>IF(AR84="","",AR84)</f>
        <v>21</v>
      </c>
      <c r="AI90" s="49" t="str">
        <f t="shared" si="19"/>
        <v>-</v>
      </c>
      <c r="AJ90" s="44">
        <f>IF(AP84="","",AP84)</f>
        <v>7</v>
      </c>
      <c r="AK90" s="348" t="str">
        <f>IF(AS84="","",IF(AS84="○","×",IF(AS84="×","○")))</f>
        <v>○</v>
      </c>
      <c r="AL90" s="50">
        <f>IF(AR87="","",AR87)</f>
        <v>10</v>
      </c>
      <c r="AM90" s="45" t="str">
        <f>IF(AL90="","","-")</f>
        <v>-</v>
      </c>
      <c r="AN90" s="48">
        <f>IF(AP87="","",AP87)</f>
        <v>21</v>
      </c>
      <c r="AO90" s="348" t="str">
        <f>IF(AS87="","",IF(AS87="○","×",IF(AS87="×","○")))</f>
        <v>×</v>
      </c>
      <c r="AP90" s="342"/>
      <c r="AQ90" s="343"/>
      <c r="AR90" s="343"/>
      <c r="AS90" s="385"/>
      <c r="AT90" s="313" t="s">
        <v>214</v>
      </c>
      <c r="AU90" s="314"/>
      <c r="AV90" s="314"/>
      <c r="AW90" s="315"/>
      <c r="AY90" s="74"/>
      <c r="AZ90" s="73"/>
      <c r="BA90" s="74"/>
      <c r="BB90" s="73"/>
      <c r="BC90" s="85"/>
      <c r="BD90" s="73"/>
      <c r="BE90" s="73"/>
      <c r="BF90" s="85"/>
    </row>
    <row r="91" spans="2:58" ht="12" customHeight="1">
      <c r="B91" s="400" t="s">
        <v>218</v>
      </c>
      <c r="C91" s="406" t="s">
        <v>219</v>
      </c>
      <c r="D91" s="411"/>
      <c r="E91" s="412"/>
      <c r="F91" s="412"/>
      <c r="G91" s="413"/>
      <c r="H91" s="227"/>
      <c r="I91" s="227"/>
      <c r="J91" s="227"/>
      <c r="K91" s="227"/>
      <c r="L91" s="227"/>
      <c r="M91" s="236"/>
      <c r="N91" s="231"/>
      <c r="O91" s="231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122" t="s">
        <v>212</v>
      </c>
      <c r="AC91" s="117" t="s">
        <v>206</v>
      </c>
      <c r="AD91" s="47">
        <f>IF(AR82="","",AR82)</f>
        <v>21</v>
      </c>
      <c r="AE91" s="45" t="str">
        <f t="shared" si="18"/>
        <v>-</v>
      </c>
      <c r="AF91" s="44">
        <f>IF(AP82="","",AP82)</f>
        <v>12</v>
      </c>
      <c r="AG91" s="349" t="str">
        <f>IF(AI88="","",AI88)</f>
        <v>-</v>
      </c>
      <c r="AH91" s="46">
        <f>IF(AR85="","",AR85)</f>
        <v>17</v>
      </c>
      <c r="AI91" s="45" t="str">
        <f t="shared" si="19"/>
        <v>-</v>
      </c>
      <c r="AJ91" s="44">
        <f>IF(AP85="","",AP85)</f>
        <v>21</v>
      </c>
      <c r="AK91" s="349">
        <f>IF(AM88="","",AM88)</f>
      </c>
      <c r="AL91" s="46">
        <f>IF(AR88="","",AR88)</f>
        <v>12</v>
      </c>
      <c r="AM91" s="45" t="str">
        <f>IF(AL91="","","-")</f>
        <v>-</v>
      </c>
      <c r="AN91" s="44">
        <f>IF(AP88="","",AP88)</f>
        <v>21</v>
      </c>
      <c r="AO91" s="349" t="str">
        <f>IF(AQ88="","",AQ88)</f>
        <v>-</v>
      </c>
      <c r="AP91" s="345"/>
      <c r="AQ91" s="346"/>
      <c r="AR91" s="346"/>
      <c r="AS91" s="386"/>
      <c r="AT91" s="304"/>
      <c r="AU91" s="305"/>
      <c r="AV91" s="305"/>
      <c r="AW91" s="306"/>
      <c r="AX91" s="16"/>
      <c r="AY91" s="84">
        <f>COUNTIF(AD90:AS92,"○")</f>
        <v>2</v>
      </c>
      <c r="AZ91" s="80">
        <f>COUNTIF(AD90:AS92,"×")</f>
        <v>1</v>
      </c>
      <c r="BA91" s="83">
        <f>(IF((AD90&gt;AF90),1,0))+(IF((AD91&gt;AF91),1,0))+(IF((AD92&gt;AF92),1,0))+(IF((AH90&gt;AJ90),1,0))+(IF((AH91&gt;AJ91),1,0))+(IF((AH92&gt;AJ92),1,0))+(IF((AL90&gt;AN90),1,0))+(IF((AL91&gt;AN91),1,0))+(IF((AL92&gt;AN92),1,0))+(IF((AP90&gt;AR90),1,0))+(IF((AP91&gt;AR91),1,0))+(IF((AP92&gt;AR92),1,0))</f>
        <v>4</v>
      </c>
      <c r="BB91" s="82">
        <f>(IF((AD90&lt;AF90),1,0))+(IF((AD91&lt;AF91),1,0))+(IF((AD92&lt;AF92),1,0))+(IF((AH90&lt;AJ90),1,0))+(IF((AH91&lt;AJ91),1,0))+(IF((AH92&lt;AJ92),1,0))+(IF((AL90&lt;AN90),1,0))+(IF((AL91&lt;AN91),1,0))+(IF((AL92&lt;AN92),1,0))+(IF((AP90&lt;AR90),1,0))+(IF((AP91&lt;AR91),1,0))+(IF((AP92&lt;AR92),1,0))</f>
        <v>3</v>
      </c>
      <c r="BC91" s="81">
        <f>BA91-BB91</f>
        <v>1</v>
      </c>
      <c r="BD91" s="80">
        <f>SUM(AD90:AD92,AH90:AH92,AL90:AL92,AP90:AP92)</f>
        <v>123</v>
      </c>
      <c r="BE91" s="80">
        <f>SUM(AF90:AF92,AJ90:AJ92,AN90:AN92,AR90:AR92)</f>
        <v>106</v>
      </c>
      <c r="BF91" s="79">
        <f>BD91-BE91</f>
        <v>17</v>
      </c>
    </row>
    <row r="92" spans="2:58" ht="11.25" customHeight="1" thickBot="1">
      <c r="B92" s="401"/>
      <c r="C92" s="407"/>
      <c r="D92" s="414"/>
      <c r="E92" s="415"/>
      <c r="F92" s="415"/>
      <c r="G92" s="416"/>
      <c r="H92" s="227"/>
      <c r="I92" s="227"/>
      <c r="J92" s="227"/>
      <c r="K92" s="227"/>
      <c r="L92" s="227"/>
      <c r="M92" s="236"/>
      <c r="N92" s="231"/>
      <c r="O92" s="231"/>
      <c r="P92" s="402" t="s">
        <v>224</v>
      </c>
      <c r="Q92" s="403"/>
      <c r="R92" s="403"/>
      <c r="S92" s="403"/>
      <c r="T92" s="403"/>
      <c r="U92" s="284" t="s">
        <v>286</v>
      </c>
      <c r="V92" s="284"/>
      <c r="W92" s="284"/>
      <c r="X92" s="284"/>
      <c r="Y92" s="287"/>
      <c r="Z92" s="271"/>
      <c r="AA92" s="271"/>
      <c r="AB92" s="126"/>
      <c r="AC92" s="127"/>
      <c r="AD92" s="36">
        <f>IF(AR83="","",AR83)</f>
      </c>
      <c r="AE92" s="34">
        <f t="shared" si="18"/>
      </c>
      <c r="AF92" s="33">
        <f>IF(AP83="","",AP83)</f>
      </c>
      <c r="AG92" s="366">
        <f>IF(AI89="","",AI89)</f>
      </c>
      <c r="AH92" s="35">
        <f>IF(AR86="","",AR86)</f>
        <v>21</v>
      </c>
      <c r="AI92" s="34" t="str">
        <f t="shared" si="19"/>
        <v>-</v>
      </c>
      <c r="AJ92" s="33">
        <f>IF(AP86="","",AP86)</f>
        <v>9</v>
      </c>
      <c r="AK92" s="366">
        <f>IF(AM89="","",AM89)</f>
      </c>
      <c r="AL92" s="35">
        <f>IF(AR89="","",AR89)</f>
      </c>
      <c r="AM92" s="34">
        <f>IF(AL92="","","-")</f>
      </c>
      <c r="AN92" s="33">
        <f>IF(AP89="","",AP89)</f>
      </c>
      <c r="AO92" s="366">
        <f>IF(AQ89="","",AQ89)</f>
      </c>
      <c r="AP92" s="367"/>
      <c r="AQ92" s="368"/>
      <c r="AR92" s="368"/>
      <c r="AS92" s="387"/>
      <c r="AT92" s="19">
        <f>AY91</f>
        <v>2</v>
      </c>
      <c r="AU92" s="18" t="s">
        <v>10</v>
      </c>
      <c r="AV92" s="18">
        <f>AZ91</f>
        <v>1</v>
      </c>
      <c r="AW92" s="17" t="s">
        <v>7</v>
      </c>
      <c r="AX92" s="16"/>
      <c r="AY92" s="78"/>
      <c r="AZ92" s="77"/>
      <c r="BA92" s="78"/>
      <c r="BB92" s="77"/>
      <c r="BC92" s="76"/>
      <c r="BD92" s="77"/>
      <c r="BE92" s="77"/>
      <c r="BF92" s="76"/>
    </row>
    <row r="93" spans="2:53" ht="11.25" customHeight="1" thickBot="1">
      <c r="B93" s="224"/>
      <c r="C93" s="280"/>
      <c r="D93" s="275"/>
      <c r="E93" s="275"/>
      <c r="F93" s="275"/>
      <c r="G93" s="275"/>
      <c r="H93" s="227"/>
      <c r="I93" s="227"/>
      <c r="J93" s="231"/>
      <c r="K93" s="231"/>
      <c r="L93" s="233"/>
      <c r="M93" s="227"/>
      <c r="N93" s="231">
        <v>16</v>
      </c>
      <c r="O93" s="231">
        <v>14</v>
      </c>
      <c r="P93" s="404"/>
      <c r="Q93" s="405"/>
      <c r="R93" s="405"/>
      <c r="S93" s="405"/>
      <c r="T93" s="405"/>
      <c r="U93" s="286"/>
      <c r="V93" s="286"/>
      <c r="W93" s="286"/>
      <c r="X93" s="286"/>
      <c r="Y93" s="288"/>
      <c r="Z93" s="271"/>
      <c r="AA93" s="271"/>
      <c r="AX93" s="16"/>
      <c r="AY93" s="88"/>
      <c r="AZ93" s="88"/>
      <c r="BA93" s="88"/>
    </row>
    <row r="94" spans="2:58" ht="11.25" customHeight="1" thickTop="1">
      <c r="B94" s="400" t="s">
        <v>220</v>
      </c>
      <c r="C94" s="406" t="s">
        <v>222</v>
      </c>
      <c r="D94" s="408" t="s">
        <v>28</v>
      </c>
      <c r="E94" s="409"/>
      <c r="F94" s="409"/>
      <c r="G94" s="410"/>
      <c r="H94" s="226"/>
      <c r="I94" s="227"/>
      <c r="J94" s="231"/>
      <c r="K94" s="231"/>
      <c r="L94" s="232"/>
      <c r="M94" s="239"/>
      <c r="N94" s="276">
        <v>21</v>
      </c>
      <c r="O94" s="277">
        <v>21</v>
      </c>
      <c r="P94" s="402" t="s">
        <v>226</v>
      </c>
      <c r="Q94" s="403"/>
      <c r="R94" s="403"/>
      <c r="S94" s="403"/>
      <c r="T94" s="403"/>
      <c r="U94" s="417" t="s">
        <v>286</v>
      </c>
      <c r="V94" s="417"/>
      <c r="W94" s="417"/>
      <c r="X94" s="417"/>
      <c r="Y94" s="418"/>
      <c r="Z94" s="271"/>
      <c r="AA94" s="271"/>
      <c r="AB94" s="391" t="s">
        <v>130</v>
      </c>
      <c r="AC94" s="392"/>
      <c r="AD94" s="381" t="str">
        <f>AB96</f>
        <v>清家敏満</v>
      </c>
      <c r="AE94" s="311"/>
      <c r="AF94" s="311"/>
      <c r="AG94" s="335"/>
      <c r="AH94" s="310" t="str">
        <f>AB99</f>
        <v>尾崎慎</v>
      </c>
      <c r="AI94" s="311"/>
      <c r="AJ94" s="311"/>
      <c r="AK94" s="335"/>
      <c r="AL94" s="310" t="str">
        <f>AB102</f>
        <v>関律稀</v>
      </c>
      <c r="AM94" s="311"/>
      <c r="AN94" s="311"/>
      <c r="AO94" s="335"/>
      <c r="AP94" s="310" t="str">
        <f>AB105</f>
        <v>宮﨑佑太</v>
      </c>
      <c r="AQ94" s="311"/>
      <c r="AR94" s="311"/>
      <c r="AS94" s="312"/>
      <c r="AT94" s="357" t="s">
        <v>1</v>
      </c>
      <c r="AU94" s="358"/>
      <c r="AV94" s="358"/>
      <c r="AW94" s="359"/>
      <c r="AX94" s="16"/>
      <c r="AY94" s="290" t="s">
        <v>3</v>
      </c>
      <c r="AZ94" s="291"/>
      <c r="BA94" s="290" t="s">
        <v>4</v>
      </c>
      <c r="BB94" s="292"/>
      <c r="BC94" s="291"/>
      <c r="BD94" s="293" t="s">
        <v>5</v>
      </c>
      <c r="BE94" s="294"/>
      <c r="BF94" s="295"/>
    </row>
    <row r="95" spans="2:58" ht="11.25" customHeight="1" thickBot="1">
      <c r="B95" s="401"/>
      <c r="C95" s="407"/>
      <c r="D95" s="411"/>
      <c r="E95" s="412"/>
      <c r="F95" s="412"/>
      <c r="G95" s="413"/>
      <c r="H95" s="227"/>
      <c r="I95" s="227"/>
      <c r="J95" s="227"/>
      <c r="K95" s="227"/>
      <c r="L95" s="230"/>
      <c r="M95" s="227"/>
      <c r="N95" s="231"/>
      <c r="O95" s="231"/>
      <c r="P95" s="404"/>
      <c r="Q95" s="405"/>
      <c r="R95" s="405"/>
      <c r="S95" s="405"/>
      <c r="T95" s="405"/>
      <c r="U95" s="419"/>
      <c r="V95" s="419"/>
      <c r="W95" s="419"/>
      <c r="X95" s="419"/>
      <c r="Y95" s="420"/>
      <c r="Z95" s="271"/>
      <c r="AA95" s="271"/>
      <c r="AB95" s="393"/>
      <c r="AC95" s="394"/>
      <c r="AD95" s="382" t="str">
        <f>AB97</f>
        <v>石川勝男</v>
      </c>
      <c r="AE95" s="355"/>
      <c r="AF95" s="355"/>
      <c r="AG95" s="383"/>
      <c r="AH95" s="354" t="str">
        <f>AB100</f>
        <v>長原正悟</v>
      </c>
      <c r="AI95" s="355"/>
      <c r="AJ95" s="355"/>
      <c r="AK95" s="383"/>
      <c r="AL95" s="354" t="str">
        <f>AB103</f>
        <v>大西慶季</v>
      </c>
      <c r="AM95" s="355"/>
      <c r="AN95" s="355"/>
      <c r="AO95" s="383"/>
      <c r="AP95" s="354" t="str">
        <f>AB106</f>
        <v>藤田瑛暉</v>
      </c>
      <c r="AQ95" s="355"/>
      <c r="AR95" s="355"/>
      <c r="AS95" s="356"/>
      <c r="AT95" s="307" t="s">
        <v>2</v>
      </c>
      <c r="AU95" s="308"/>
      <c r="AV95" s="308"/>
      <c r="AW95" s="309"/>
      <c r="AX95" s="16"/>
      <c r="AY95" s="72" t="s">
        <v>6</v>
      </c>
      <c r="AZ95" s="70" t="s">
        <v>7</v>
      </c>
      <c r="BA95" s="72" t="s">
        <v>11</v>
      </c>
      <c r="BB95" s="70" t="s">
        <v>8</v>
      </c>
      <c r="BC95" s="69" t="s">
        <v>9</v>
      </c>
      <c r="BD95" s="70" t="s">
        <v>11</v>
      </c>
      <c r="BE95" s="70" t="s">
        <v>8</v>
      </c>
      <c r="BF95" s="69" t="s">
        <v>9</v>
      </c>
    </row>
    <row r="96" spans="2:58" ht="12" customHeight="1">
      <c r="B96" s="400" t="s">
        <v>221</v>
      </c>
      <c r="C96" s="406" t="s">
        <v>223</v>
      </c>
      <c r="D96" s="411"/>
      <c r="E96" s="412"/>
      <c r="F96" s="412"/>
      <c r="G96" s="413"/>
      <c r="H96" s="240"/>
      <c r="I96" s="240"/>
      <c r="J96" s="241"/>
      <c r="K96" s="227"/>
      <c r="L96" s="230"/>
      <c r="M96" s="227"/>
      <c r="N96" s="231"/>
      <c r="O96" s="231"/>
      <c r="P96" s="421" t="s">
        <v>50</v>
      </c>
      <c r="Q96" s="421"/>
      <c r="R96" s="421"/>
      <c r="S96" s="421"/>
      <c r="T96" s="421"/>
      <c r="U96" s="421"/>
      <c r="V96" s="421"/>
      <c r="W96" s="421"/>
      <c r="X96" s="421"/>
      <c r="Y96" s="421"/>
      <c r="Z96" s="421"/>
      <c r="AA96" s="422"/>
      <c r="AB96" s="116" t="s">
        <v>131</v>
      </c>
      <c r="AC96" s="117" t="s">
        <v>228</v>
      </c>
      <c r="AD96" s="369"/>
      <c r="AE96" s="370"/>
      <c r="AF96" s="370"/>
      <c r="AG96" s="371"/>
      <c r="AH96" s="23">
        <v>21</v>
      </c>
      <c r="AI96" s="45" t="str">
        <f>IF(AH96="","","-")</f>
        <v>-</v>
      </c>
      <c r="AJ96" s="53">
        <v>12</v>
      </c>
      <c r="AK96" s="336" t="str">
        <f>IF(AH96&lt;&gt;"",IF(AH96&gt;AJ96,IF(AH97&gt;AJ97,"○",IF(AH98&gt;AJ98,"○","×")),IF(AH97&gt;AJ97,IF(AH98&gt;AJ98,"○","×"),"×")),"")</f>
        <v>○</v>
      </c>
      <c r="AL96" s="23">
        <v>21</v>
      </c>
      <c r="AM96" s="68" t="str">
        <f aca="true" t="shared" si="20" ref="AM96:AM101">IF(AL96="","","-")</f>
        <v>-</v>
      </c>
      <c r="AN96" s="67">
        <v>11</v>
      </c>
      <c r="AO96" s="336" t="str">
        <f>IF(AL96&lt;&gt;"",IF(AL96&gt;AN96,IF(AL97&gt;AN97,"○",IF(AL98&gt;AN98,"○","×")),IF(AL97&gt;AN97,IF(AL98&gt;AN98,"○","×"),"×")),"")</f>
        <v>○</v>
      </c>
      <c r="AP96" s="87">
        <v>21</v>
      </c>
      <c r="AQ96" s="68" t="str">
        <f aca="true" t="shared" si="21" ref="AQ96:AQ104">IF(AP96="","","-")</f>
        <v>-</v>
      </c>
      <c r="AR96" s="53">
        <v>17</v>
      </c>
      <c r="AS96" s="299" t="str">
        <f>IF(AP96&lt;&gt;"",IF(AP96&gt;AR96,IF(AP97&gt;AR97,"○",IF(AP98&gt;AR98,"○","×")),IF(AP97&gt;AR97,IF(AP98&gt;AR98,"○","×"),"×")),"")</f>
        <v>○</v>
      </c>
      <c r="AT96" s="301" t="s">
        <v>213</v>
      </c>
      <c r="AU96" s="302"/>
      <c r="AV96" s="302"/>
      <c r="AW96" s="303"/>
      <c r="AX96" s="16"/>
      <c r="AY96" s="84"/>
      <c r="AZ96" s="80"/>
      <c r="BA96" s="74"/>
      <c r="BB96" s="73"/>
      <c r="BC96" s="85"/>
      <c r="BD96" s="80"/>
      <c r="BE96" s="80"/>
      <c r="BF96" s="79"/>
    </row>
    <row r="97" spans="2:58" ht="12" customHeight="1" thickBot="1">
      <c r="B97" s="401"/>
      <c r="C97" s="407"/>
      <c r="D97" s="414"/>
      <c r="E97" s="415"/>
      <c r="F97" s="415"/>
      <c r="G97" s="416"/>
      <c r="H97" s="231"/>
      <c r="I97" s="231">
        <v>18</v>
      </c>
      <c r="J97" s="233">
        <v>11</v>
      </c>
      <c r="K97" s="242"/>
      <c r="L97" s="243"/>
      <c r="M97" s="227"/>
      <c r="N97" s="231"/>
      <c r="O97" s="231"/>
      <c r="P97" s="421"/>
      <c r="Q97" s="421"/>
      <c r="R97" s="421"/>
      <c r="S97" s="421"/>
      <c r="T97" s="421"/>
      <c r="U97" s="421"/>
      <c r="V97" s="421"/>
      <c r="W97" s="421"/>
      <c r="X97" s="421"/>
      <c r="Y97" s="421"/>
      <c r="Z97" s="421"/>
      <c r="AA97" s="422"/>
      <c r="AB97" s="116" t="s">
        <v>132</v>
      </c>
      <c r="AC97" s="117" t="s">
        <v>61</v>
      </c>
      <c r="AD97" s="372"/>
      <c r="AE97" s="346"/>
      <c r="AF97" s="346"/>
      <c r="AG97" s="347"/>
      <c r="AH97" s="23">
        <v>21</v>
      </c>
      <c r="AI97" s="45" t="str">
        <f>IF(AH97="","","-")</f>
        <v>-</v>
      </c>
      <c r="AJ97" s="66">
        <v>11</v>
      </c>
      <c r="AK97" s="337"/>
      <c r="AL97" s="23">
        <v>21</v>
      </c>
      <c r="AM97" s="45" t="str">
        <f t="shared" si="20"/>
        <v>-</v>
      </c>
      <c r="AN97" s="53">
        <v>19</v>
      </c>
      <c r="AO97" s="337"/>
      <c r="AP97" s="23">
        <v>21</v>
      </c>
      <c r="AQ97" s="45" t="str">
        <f t="shared" si="21"/>
        <v>-</v>
      </c>
      <c r="AR97" s="53">
        <v>18</v>
      </c>
      <c r="AS97" s="300"/>
      <c r="AT97" s="304"/>
      <c r="AU97" s="305"/>
      <c r="AV97" s="305"/>
      <c r="AW97" s="306"/>
      <c r="AX97" s="16"/>
      <c r="AY97" s="84">
        <f>COUNTIF(AD96:AS98,"○")</f>
        <v>3</v>
      </c>
      <c r="AZ97" s="80">
        <f>COUNTIF(AD96:AS98,"×")</f>
        <v>0</v>
      </c>
      <c r="BA97" s="83">
        <f>(IF((AD96&gt;AF96),1,0))+(IF((AD97&gt;AF97),1,0))+(IF((AD98&gt;AF98),1,0))+(IF((AH96&gt;AJ96),1,0))+(IF((AH97&gt;AJ97),1,0))+(IF((AH98&gt;AJ98),1,0))+(IF((AL96&gt;AN96),1,0))+(IF((AL97&gt;AN97),1,0))+(IF((AL98&gt;AN98),1,0))+(IF((AP96&gt;AR96),1,0))+(IF((AP97&gt;AR97),1,0))+(IF((AP98&gt;AR98),1,0))</f>
        <v>6</v>
      </c>
      <c r="BB97" s="82">
        <f>(IF((AD96&lt;AF96),1,0))+(IF((AD97&lt;AF97),1,0))+(IF((AD98&lt;AF98),1,0))+(IF((AH96&lt;AJ96),1,0))+(IF((AH97&lt;AJ97),1,0))+(IF((AH98&lt;AJ98),1,0))+(IF((AL96&lt;AN96),1,0))+(IF((AL97&lt;AN97),1,0))+(IF((AL98&lt;AN98),1,0))+(IF((AP96&lt;AR96),1,0))+(IF((AP97&lt;AR97),1,0))+(IF((AP98&lt;AR98),1,0))</f>
        <v>0</v>
      </c>
      <c r="BC97" s="81">
        <f>BA97-BB97</f>
        <v>6</v>
      </c>
      <c r="BD97" s="80">
        <f>SUM(AD96:AD98,AH96:AH98,AL96:AL98,AP96:AP98)</f>
        <v>126</v>
      </c>
      <c r="BE97" s="80">
        <f>SUM(AF96:AF98,AJ96:AJ98,AN96:AN98,AR96:AR98)</f>
        <v>88</v>
      </c>
      <c r="BF97" s="79">
        <f>BD97-BE97</f>
        <v>38</v>
      </c>
    </row>
    <row r="98" spans="2:58" ht="11.25" customHeight="1" thickTop="1">
      <c r="B98" s="224"/>
      <c r="C98" s="280"/>
      <c r="D98" s="275"/>
      <c r="E98" s="275"/>
      <c r="F98" s="275"/>
      <c r="G98" s="275"/>
      <c r="H98" s="231"/>
      <c r="I98" s="231">
        <v>21</v>
      </c>
      <c r="J98" s="232">
        <v>21</v>
      </c>
      <c r="K98" s="227"/>
      <c r="L98" s="227"/>
      <c r="M98" s="227"/>
      <c r="N98" s="231"/>
      <c r="O98" s="231"/>
      <c r="P98" s="402" t="s">
        <v>231</v>
      </c>
      <c r="Q98" s="403"/>
      <c r="R98" s="403"/>
      <c r="S98" s="403"/>
      <c r="T98" s="403"/>
      <c r="U98" s="396" t="s">
        <v>287</v>
      </c>
      <c r="V98" s="396"/>
      <c r="W98" s="396"/>
      <c r="X98" s="396"/>
      <c r="Y98" s="397"/>
      <c r="Z98" s="271"/>
      <c r="AA98" s="271"/>
      <c r="AB98" s="118"/>
      <c r="AC98" s="119"/>
      <c r="AD98" s="373"/>
      <c r="AE98" s="374"/>
      <c r="AF98" s="374"/>
      <c r="AG98" s="375"/>
      <c r="AH98" s="25"/>
      <c r="AI98" s="45">
        <f>IF(AH98="","","-")</f>
      </c>
      <c r="AJ98" s="62"/>
      <c r="AK98" s="338"/>
      <c r="AL98" s="25"/>
      <c r="AM98" s="63">
        <f t="shared" si="20"/>
      </c>
      <c r="AN98" s="62"/>
      <c r="AO98" s="337"/>
      <c r="AP98" s="25"/>
      <c r="AQ98" s="63">
        <f t="shared" si="21"/>
      </c>
      <c r="AR98" s="62"/>
      <c r="AS98" s="300"/>
      <c r="AT98" s="22">
        <f>AY97</f>
        <v>3</v>
      </c>
      <c r="AU98" s="21" t="s">
        <v>10</v>
      </c>
      <c r="AV98" s="21">
        <f>AZ97</f>
        <v>0</v>
      </c>
      <c r="AW98" s="20" t="s">
        <v>7</v>
      </c>
      <c r="AX98" s="16"/>
      <c r="AY98" s="84"/>
      <c r="AZ98" s="80"/>
      <c r="BA98" s="84"/>
      <c r="BB98" s="80"/>
      <c r="BC98" s="79"/>
      <c r="BD98" s="80"/>
      <c r="BE98" s="80"/>
      <c r="BF98" s="79"/>
    </row>
    <row r="99" spans="2:58" ht="12" customHeight="1">
      <c r="B99" s="400" t="s">
        <v>225</v>
      </c>
      <c r="C99" s="406" t="s">
        <v>286</v>
      </c>
      <c r="D99" s="408" t="s">
        <v>17</v>
      </c>
      <c r="E99" s="409"/>
      <c r="F99" s="409"/>
      <c r="G99" s="410"/>
      <c r="H99" s="227"/>
      <c r="I99" s="227"/>
      <c r="J99" s="230"/>
      <c r="K99" s="227"/>
      <c r="L99" s="227"/>
      <c r="M99" s="227"/>
      <c r="N99" s="231"/>
      <c r="O99" s="231"/>
      <c r="P99" s="404"/>
      <c r="Q99" s="405"/>
      <c r="R99" s="405"/>
      <c r="S99" s="405"/>
      <c r="T99" s="405"/>
      <c r="U99" s="398"/>
      <c r="V99" s="398"/>
      <c r="W99" s="398"/>
      <c r="X99" s="398"/>
      <c r="Y99" s="399"/>
      <c r="Z99" s="271"/>
      <c r="AA99" s="271"/>
      <c r="AB99" s="116" t="s">
        <v>133</v>
      </c>
      <c r="AC99" s="120" t="s">
        <v>27</v>
      </c>
      <c r="AD99" s="47">
        <f>IF(AJ96="","",AJ96)</f>
        <v>12</v>
      </c>
      <c r="AE99" s="45" t="str">
        <f aca="true" t="shared" si="22" ref="AE99:AE107">IF(AD99="","","-")</f>
        <v>-</v>
      </c>
      <c r="AF99" s="44">
        <f>IF(AH96="","",AH96)</f>
        <v>21</v>
      </c>
      <c r="AG99" s="348" t="str">
        <f>IF(AK96="","",IF(AK96="○","×",IF(AK96="×","○")))</f>
        <v>×</v>
      </c>
      <c r="AH99" s="342"/>
      <c r="AI99" s="343"/>
      <c r="AJ99" s="343"/>
      <c r="AK99" s="344"/>
      <c r="AL99" s="23">
        <v>21</v>
      </c>
      <c r="AM99" s="45" t="str">
        <f t="shared" si="20"/>
        <v>-</v>
      </c>
      <c r="AN99" s="53">
        <v>17</v>
      </c>
      <c r="AO99" s="339" t="str">
        <f>IF(AL99&lt;&gt;"",IF(AL99&gt;AN99,IF(AL100&gt;AN100,"○",IF(AL101&gt;AN101,"○","×")),IF(AL100&gt;AN100,IF(AL101&gt;AN101,"○","×"),"×")),"")</f>
        <v>×</v>
      </c>
      <c r="AP99" s="23">
        <v>21</v>
      </c>
      <c r="AQ99" s="45" t="str">
        <f t="shared" si="21"/>
        <v>-</v>
      </c>
      <c r="AR99" s="53">
        <v>13</v>
      </c>
      <c r="AS99" s="340" t="str">
        <f>IF(AP99&lt;&gt;"",IF(AP99&gt;AR99,IF(AP100&gt;AR100,"○",IF(AP101&gt;AR101,"○","×")),IF(AP100&gt;AR100,IF(AP101&gt;AR101,"○","×"),"×")),"")</f>
        <v>×</v>
      </c>
      <c r="AT99" s="313" t="s">
        <v>215</v>
      </c>
      <c r="AU99" s="314"/>
      <c r="AV99" s="314"/>
      <c r="AW99" s="315"/>
      <c r="AX99" s="16"/>
      <c r="AY99" s="74"/>
      <c r="AZ99" s="73"/>
      <c r="BA99" s="74"/>
      <c r="BB99" s="73"/>
      <c r="BC99" s="85"/>
      <c r="BD99" s="73"/>
      <c r="BE99" s="73"/>
      <c r="BF99" s="85"/>
    </row>
    <row r="100" spans="2:58" ht="12" customHeight="1" thickBot="1">
      <c r="B100" s="401"/>
      <c r="C100" s="407"/>
      <c r="D100" s="411"/>
      <c r="E100" s="412"/>
      <c r="F100" s="412"/>
      <c r="G100" s="413"/>
      <c r="H100" s="242"/>
      <c r="I100" s="242"/>
      <c r="J100" s="243"/>
      <c r="K100" s="227"/>
      <c r="L100" s="227"/>
      <c r="M100" s="227"/>
      <c r="N100" s="231"/>
      <c r="O100" s="231"/>
      <c r="P100" s="402" t="s">
        <v>232</v>
      </c>
      <c r="Q100" s="403"/>
      <c r="R100" s="403"/>
      <c r="S100" s="403"/>
      <c r="T100" s="403"/>
      <c r="U100" s="396" t="s">
        <v>287</v>
      </c>
      <c r="V100" s="396"/>
      <c r="W100" s="396"/>
      <c r="X100" s="396"/>
      <c r="Y100" s="397"/>
      <c r="Z100" s="271"/>
      <c r="AA100" s="271"/>
      <c r="AB100" s="116" t="s">
        <v>134</v>
      </c>
      <c r="AC100" s="117" t="s">
        <v>47</v>
      </c>
      <c r="AD100" s="47">
        <f>IF(AJ97="","",AJ97)</f>
        <v>11</v>
      </c>
      <c r="AE100" s="45" t="str">
        <f t="shared" si="22"/>
        <v>-</v>
      </c>
      <c r="AF100" s="44">
        <f>IF(AH97="","",AH97)</f>
        <v>21</v>
      </c>
      <c r="AG100" s="349" t="str">
        <f>IF(AI97="","",AI97)</f>
        <v>-</v>
      </c>
      <c r="AH100" s="345"/>
      <c r="AI100" s="346"/>
      <c r="AJ100" s="346"/>
      <c r="AK100" s="347"/>
      <c r="AL100" s="23">
        <v>11</v>
      </c>
      <c r="AM100" s="45" t="str">
        <f t="shared" si="20"/>
        <v>-</v>
      </c>
      <c r="AN100" s="53">
        <v>21</v>
      </c>
      <c r="AO100" s="337"/>
      <c r="AP100" s="23">
        <v>19</v>
      </c>
      <c r="AQ100" s="45" t="str">
        <f t="shared" si="21"/>
        <v>-</v>
      </c>
      <c r="AR100" s="53">
        <v>21</v>
      </c>
      <c r="AS100" s="300"/>
      <c r="AT100" s="304"/>
      <c r="AU100" s="305"/>
      <c r="AV100" s="305"/>
      <c r="AW100" s="306"/>
      <c r="AX100" s="16"/>
      <c r="AY100" s="84">
        <f>COUNTIF(AD99:AS101,"○")</f>
        <v>0</v>
      </c>
      <c r="AZ100" s="80">
        <f>COUNTIF(AD99:AS101,"×")</f>
        <v>3</v>
      </c>
      <c r="BA100" s="83">
        <f>(IF((AD99&gt;AF99),1,0))+(IF((AD100&gt;AF100),1,0))+(IF((AD101&gt;AF101),1,0))+(IF((AH99&gt;AJ99),1,0))+(IF((AH100&gt;AJ100),1,0))+(IF((AH101&gt;AJ101),1,0))+(IF((AL99&gt;AN99),1,0))+(IF((AL100&gt;AN100),1,0))+(IF((AL101&gt;AN101),1,0))+(IF((AP99&gt;AR99),1,0))+(IF((AP100&gt;AR100),1,0))+(IF((AP101&gt;AR101),1,0))</f>
        <v>2</v>
      </c>
      <c r="BB100" s="82">
        <f>(IF((AD99&lt;AF99),1,0))+(IF((AD100&lt;AF100),1,0))+(IF((AD101&lt;AF101),1,0))+(IF((AH99&lt;AJ99),1,0))+(IF((AH100&lt;AJ100),1,0))+(IF((AH101&lt;AJ101),1,0))+(IF((AL99&lt;AN99),1,0))+(IF((AL100&lt;AN100),1,0))+(IF((AL101&lt;AN101),1,0))+(IF((AP99&lt;AR99),1,0))+(IF((AP100&lt;AR100),1,0))+(IF((AP101&lt;AR101),1,0))</f>
        <v>6</v>
      </c>
      <c r="BC100" s="81">
        <f>BA100-BB100</f>
        <v>-4</v>
      </c>
      <c r="BD100" s="80">
        <f>SUM(AD99:AD101,AH99:AH101,AL99:AL101,AP99:AP101)</f>
        <v>133</v>
      </c>
      <c r="BE100" s="80">
        <f>SUM(AF99:AF101,AJ99:AJ101,AN99:AN101,AR99:AR101)</f>
        <v>156</v>
      </c>
      <c r="BF100" s="79">
        <f>BD100-BE100</f>
        <v>-23</v>
      </c>
    </row>
    <row r="101" spans="2:58" ht="11.25" customHeight="1" thickTop="1">
      <c r="B101" s="400" t="s">
        <v>227</v>
      </c>
      <c r="C101" s="406" t="s">
        <v>229</v>
      </c>
      <c r="D101" s="411"/>
      <c r="E101" s="412"/>
      <c r="F101" s="412"/>
      <c r="G101" s="413"/>
      <c r="H101" s="227"/>
      <c r="I101" s="227"/>
      <c r="J101" s="227"/>
      <c r="K101" s="227"/>
      <c r="L101" s="227"/>
      <c r="M101" s="227"/>
      <c r="N101" s="231"/>
      <c r="O101" s="231"/>
      <c r="P101" s="404"/>
      <c r="Q101" s="405"/>
      <c r="R101" s="405"/>
      <c r="S101" s="405"/>
      <c r="T101" s="405"/>
      <c r="U101" s="398"/>
      <c r="V101" s="398"/>
      <c r="W101" s="398"/>
      <c r="X101" s="398"/>
      <c r="Y101" s="399"/>
      <c r="Z101" s="271"/>
      <c r="AA101" s="271"/>
      <c r="AB101" s="118"/>
      <c r="AC101" s="121"/>
      <c r="AD101" s="65">
        <f>IF(AJ98="","",AJ98)</f>
      </c>
      <c r="AE101" s="45">
        <f t="shared" si="22"/>
      </c>
      <c r="AF101" s="64">
        <f>IF(AH98="","",AH98)</f>
      </c>
      <c r="AG101" s="384">
        <f>IF(AI98="","",AI98)</f>
      </c>
      <c r="AH101" s="376"/>
      <c r="AI101" s="374"/>
      <c r="AJ101" s="374"/>
      <c r="AK101" s="375"/>
      <c r="AL101" s="25">
        <v>19</v>
      </c>
      <c r="AM101" s="45" t="str">
        <f t="shared" si="20"/>
        <v>-</v>
      </c>
      <c r="AN101" s="62">
        <v>21</v>
      </c>
      <c r="AO101" s="338"/>
      <c r="AP101" s="25">
        <v>19</v>
      </c>
      <c r="AQ101" s="63" t="str">
        <f t="shared" si="21"/>
        <v>-</v>
      </c>
      <c r="AR101" s="62">
        <v>21</v>
      </c>
      <c r="AS101" s="341"/>
      <c r="AT101" s="22">
        <f>AY100</f>
        <v>0</v>
      </c>
      <c r="AU101" s="21" t="s">
        <v>10</v>
      </c>
      <c r="AV101" s="21">
        <f>AZ100</f>
        <v>3</v>
      </c>
      <c r="AW101" s="20" t="s">
        <v>7</v>
      </c>
      <c r="AX101" s="16"/>
      <c r="AY101" s="78"/>
      <c r="AZ101" s="77"/>
      <c r="BA101" s="78"/>
      <c r="BB101" s="77"/>
      <c r="BC101" s="76"/>
      <c r="BD101" s="77"/>
      <c r="BE101" s="77"/>
      <c r="BF101" s="76"/>
    </row>
    <row r="102" spans="2:58" ht="12" customHeight="1">
      <c r="B102" s="401"/>
      <c r="C102" s="407"/>
      <c r="D102" s="414"/>
      <c r="E102" s="415"/>
      <c r="F102" s="415"/>
      <c r="G102" s="416"/>
      <c r="H102" s="227"/>
      <c r="I102" s="227"/>
      <c r="J102" s="227"/>
      <c r="K102" s="227"/>
      <c r="L102" s="227"/>
      <c r="M102" s="227"/>
      <c r="N102" s="231"/>
      <c r="O102" s="231"/>
      <c r="P102" s="278"/>
      <c r="Q102" s="278"/>
      <c r="R102" s="278"/>
      <c r="S102" s="278"/>
      <c r="T102" s="278"/>
      <c r="U102" s="279"/>
      <c r="V102" s="279"/>
      <c r="W102" s="279"/>
      <c r="X102" s="279"/>
      <c r="Y102" s="279"/>
      <c r="Z102" s="271"/>
      <c r="AA102" s="271"/>
      <c r="AB102" s="122" t="s">
        <v>135</v>
      </c>
      <c r="AC102" s="137" t="s">
        <v>219</v>
      </c>
      <c r="AD102" s="47">
        <f>IF(AN96="","",AN96)</f>
        <v>11</v>
      </c>
      <c r="AE102" s="49" t="str">
        <f t="shared" si="22"/>
        <v>-</v>
      </c>
      <c r="AF102" s="44">
        <f>IF(AL96="","",AL96)</f>
        <v>21</v>
      </c>
      <c r="AG102" s="348" t="str">
        <f>IF(AO96="","",IF(AO96="○","×",IF(AO96="×","○")))</f>
        <v>×</v>
      </c>
      <c r="AH102" s="46">
        <f>IF(AN99="","",AN99)</f>
        <v>17</v>
      </c>
      <c r="AI102" s="45" t="str">
        <f aca="true" t="shared" si="23" ref="AI102:AI107">IF(AH102="","","-")</f>
        <v>-</v>
      </c>
      <c r="AJ102" s="44">
        <f>IF(AL99="","",AL99)</f>
        <v>21</v>
      </c>
      <c r="AK102" s="348" t="str">
        <f>IF(AO99="","",IF(AO99="○","×",IF(AO99="×","○")))</f>
        <v>○</v>
      </c>
      <c r="AL102" s="342"/>
      <c r="AM102" s="343"/>
      <c r="AN102" s="343"/>
      <c r="AO102" s="344"/>
      <c r="AP102" s="23">
        <v>21</v>
      </c>
      <c r="AQ102" s="45" t="str">
        <f t="shared" si="21"/>
        <v>-</v>
      </c>
      <c r="AR102" s="53">
        <v>10</v>
      </c>
      <c r="AS102" s="300" t="str">
        <f>IF(AP102&lt;&gt;"",IF(AP102&gt;AR102,IF(AP103&gt;AR103,"○",IF(AP104&gt;AR104,"○","×")),IF(AP103&gt;AR103,IF(AP104&gt;AR104,"○","×"),"×")),"")</f>
        <v>○</v>
      </c>
      <c r="AT102" s="313" t="s">
        <v>51</v>
      </c>
      <c r="AU102" s="314"/>
      <c r="AV102" s="314"/>
      <c r="AW102" s="315"/>
      <c r="AX102" s="16"/>
      <c r="AY102" s="84"/>
      <c r="AZ102" s="80"/>
      <c r="BA102" s="84"/>
      <c r="BB102" s="80"/>
      <c r="BC102" s="79"/>
      <c r="BD102" s="80"/>
      <c r="BE102" s="80"/>
      <c r="BF102" s="79"/>
    </row>
    <row r="103" spans="2:58" ht="12" customHeight="1">
      <c r="B103" s="89"/>
      <c r="C103" s="106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90"/>
      <c r="Q103" s="90"/>
      <c r="R103" s="90"/>
      <c r="S103" s="90"/>
      <c r="T103" s="90"/>
      <c r="U103" s="90"/>
      <c r="V103" s="90"/>
      <c r="W103" s="90"/>
      <c r="X103" s="91"/>
      <c r="Y103" s="91"/>
      <c r="Z103" s="91"/>
      <c r="AA103" s="91"/>
      <c r="AB103" s="122" t="s">
        <v>86</v>
      </c>
      <c r="AC103" s="138" t="s">
        <v>136</v>
      </c>
      <c r="AD103" s="47">
        <f>IF(AN97="","",AN97)</f>
        <v>19</v>
      </c>
      <c r="AE103" s="45" t="str">
        <f t="shared" si="22"/>
        <v>-</v>
      </c>
      <c r="AF103" s="44">
        <f>IF(AL97="","",AL97)</f>
        <v>21</v>
      </c>
      <c r="AG103" s="349">
        <f>IF(AI100="","",AI100)</f>
      </c>
      <c r="AH103" s="46">
        <f>IF(AN100="","",AN100)</f>
        <v>21</v>
      </c>
      <c r="AI103" s="45" t="str">
        <f t="shared" si="23"/>
        <v>-</v>
      </c>
      <c r="AJ103" s="44">
        <f>IF(AL100="","",AL100)</f>
        <v>11</v>
      </c>
      <c r="AK103" s="349" t="str">
        <f>IF(AM100="","",AM100)</f>
        <v>-</v>
      </c>
      <c r="AL103" s="345"/>
      <c r="AM103" s="346"/>
      <c r="AN103" s="346"/>
      <c r="AO103" s="347"/>
      <c r="AP103" s="23">
        <v>21</v>
      </c>
      <c r="AQ103" s="45" t="str">
        <f t="shared" si="21"/>
        <v>-</v>
      </c>
      <c r="AR103" s="53">
        <v>11</v>
      </c>
      <c r="AS103" s="300"/>
      <c r="AT103" s="304"/>
      <c r="AU103" s="305"/>
      <c r="AV103" s="305"/>
      <c r="AW103" s="306"/>
      <c r="AX103" s="16"/>
      <c r="AY103" s="84">
        <f>COUNTIF(AD102:AS104,"○")</f>
        <v>2</v>
      </c>
      <c r="AZ103" s="80">
        <f>COUNTIF(AD102:AS104,"×")</f>
        <v>1</v>
      </c>
      <c r="BA103" s="83">
        <f>(IF((AD102&gt;AF102),1,0))+(IF((AD103&gt;AF103),1,0))+(IF((AD104&gt;AF104),1,0))+(IF((AH102&gt;AJ102),1,0))+(IF((AH103&gt;AJ103),1,0))+(IF((AH104&gt;AJ104),1,0))+(IF((AL102&gt;AN102),1,0))+(IF((AL103&gt;AN103),1,0))+(IF((AL104&gt;AN104),1,0))+(IF((AP102&gt;AR102),1,0))+(IF((AP103&gt;AR103),1,0))+(IF((AP104&gt;AR104),1,0))</f>
        <v>4</v>
      </c>
      <c r="BB103" s="82">
        <f>(IF((AD102&lt;AF102),1,0))+(IF((AD103&lt;AF103),1,0))+(IF((AD104&lt;AF104),1,0))+(IF((AH102&lt;AJ102),1,0))+(IF((AH103&lt;AJ103),1,0))+(IF((AH104&lt;AJ104),1,0))+(IF((AL102&lt;AN102),1,0))+(IF((AL103&lt;AN103),1,0))+(IF((AL104&lt;AN104),1,0))+(IF((AP102&lt;AR102),1,0))+(IF((AP103&lt;AR103),1,0))+(IF((AP104&lt;AR104),1,0))</f>
        <v>3</v>
      </c>
      <c r="BC103" s="81">
        <f>BA103-BB103</f>
        <v>1</v>
      </c>
      <c r="BD103" s="80">
        <f>SUM(AD102:AD104,AH102:AH104,AL102:AL104,AP102:AP104)</f>
        <v>131</v>
      </c>
      <c r="BE103" s="80">
        <f>SUM(AF102:AF104,AJ102:AJ104,AN102:AN104,AR102:AR104)</f>
        <v>114</v>
      </c>
      <c r="BF103" s="79">
        <f>BD103-BE103</f>
        <v>17</v>
      </c>
    </row>
    <row r="104" spans="2:58" ht="11.25" customHeight="1">
      <c r="B104" s="89"/>
      <c r="C104" s="106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90"/>
      <c r="Q104" s="90"/>
      <c r="R104" s="90"/>
      <c r="S104" s="90"/>
      <c r="T104" s="90"/>
      <c r="U104" s="90"/>
      <c r="V104" s="90"/>
      <c r="W104" s="90"/>
      <c r="X104" s="91"/>
      <c r="Y104" s="91"/>
      <c r="Z104" s="91"/>
      <c r="AA104" s="91"/>
      <c r="AB104" s="118"/>
      <c r="AC104" s="139"/>
      <c r="AD104" s="65">
        <f>IF(AN98="","",AN98)</f>
      </c>
      <c r="AE104" s="63">
        <f t="shared" si="22"/>
      </c>
      <c r="AF104" s="64">
        <f>IF(AL98="","",AL98)</f>
      </c>
      <c r="AG104" s="384">
        <f>IF(AI101="","",AI101)</f>
      </c>
      <c r="AH104" s="86">
        <f>IF(AN101="","",AN101)</f>
        <v>21</v>
      </c>
      <c r="AI104" s="45" t="str">
        <f t="shared" si="23"/>
        <v>-</v>
      </c>
      <c r="AJ104" s="64">
        <f>IF(AL101="","",AL101)</f>
        <v>19</v>
      </c>
      <c r="AK104" s="384" t="str">
        <f>IF(AM101="","",AM101)</f>
        <v>-</v>
      </c>
      <c r="AL104" s="376"/>
      <c r="AM104" s="374"/>
      <c r="AN104" s="374"/>
      <c r="AO104" s="375"/>
      <c r="AP104" s="25"/>
      <c r="AQ104" s="45">
        <f t="shared" si="21"/>
      </c>
      <c r="AR104" s="62"/>
      <c r="AS104" s="341"/>
      <c r="AT104" s="22">
        <f>AY103</f>
        <v>2</v>
      </c>
      <c r="AU104" s="21" t="s">
        <v>10</v>
      </c>
      <c r="AV104" s="21">
        <f>AZ103</f>
        <v>1</v>
      </c>
      <c r="AW104" s="20" t="s">
        <v>7</v>
      </c>
      <c r="AX104" s="16"/>
      <c r="AY104" s="84"/>
      <c r="AZ104" s="80"/>
      <c r="BA104" s="84"/>
      <c r="BB104" s="80"/>
      <c r="BC104" s="79"/>
      <c r="BD104" s="80"/>
      <c r="BE104" s="80"/>
      <c r="BF104" s="79"/>
    </row>
    <row r="105" spans="2:58" ht="12" customHeight="1">
      <c r="B105" s="173"/>
      <c r="C105" s="173"/>
      <c r="D105" s="173"/>
      <c r="E105" s="173"/>
      <c r="F105" s="173"/>
      <c r="G105" s="173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41" t="s">
        <v>65</v>
      </c>
      <c r="AC105" s="120" t="s">
        <v>21</v>
      </c>
      <c r="AD105" s="47">
        <f>IF(AR96="","",AR96)</f>
        <v>17</v>
      </c>
      <c r="AE105" s="45" t="str">
        <f t="shared" si="22"/>
        <v>-</v>
      </c>
      <c r="AF105" s="44">
        <f>IF(AP96="","",AP96)</f>
        <v>21</v>
      </c>
      <c r="AG105" s="348" t="str">
        <f>IF(AS96="","",IF(AS96="○","×",IF(AS96="×","○")))</f>
        <v>×</v>
      </c>
      <c r="AH105" s="46">
        <f>IF(AR99="","",AR99)</f>
        <v>13</v>
      </c>
      <c r="AI105" s="49" t="str">
        <f t="shared" si="23"/>
        <v>-</v>
      </c>
      <c r="AJ105" s="44">
        <f>IF(AP99="","",AP99)</f>
        <v>21</v>
      </c>
      <c r="AK105" s="348" t="str">
        <f>IF(AS99="","",IF(AS99="○","×",IF(AS99="×","○")))</f>
        <v>○</v>
      </c>
      <c r="AL105" s="50">
        <f>IF(AR102="","",AR102)</f>
        <v>10</v>
      </c>
      <c r="AM105" s="45" t="str">
        <f>IF(AL105="","","-")</f>
        <v>-</v>
      </c>
      <c r="AN105" s="48">
        <f>IF(AP102="","",AP102)</f>
        <v>21</v>
      </c>
      <c r="AO105" s="348" t="str">
        <f>IF(AS102="","",IF(AS102="○","×",IF(AS102="×","○")))</f>
        <v>×</v>
      </c>
      <c r="AP105" s="342"/>
      <c r="AQ105" s="343"/>
      <c r="AR105" s="343"/>
      <c r="AS105" s="385"/>
      <c r="AT105" s="313" t="s">
        <v>216</v>
      </c>
      <c r="AU105" s="314"/>
      <c r="AV105" s="314"/>
      <c r="AW105" s="315"/>
      <c r="AY105" s="74"/>
      <c r="AZ105" s="73"/>
      <c r="BA105" s="74"/>
      <c r="BB105" s="73"/>
      <c r="BC105" s="85"/>
      <c r="BD105" s="73"/>
      <c r="BE105" s="73"/>
      <c r="BF105" s="85"/>
    </row>
    <row r="106" spans="2:58" ht="12" customHeight="1">
      <c r="B106" s="173"/>
      <c r="C106" s="173"/>
      <c r="D106" s="173"/>
      <c r="E106" s="173"/>
      <c r="F106" s="173"/>
      <c r="G106" s="173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22" t="s">
        <v>137</v>
      </c>
      <c r="AC106" s="117" t="s">
        <v>21</v>
      </c>
      <c r="AD106" s="47">
        <f>IF(AR97="","",AR97)</f>
        <v>18</v>
      </c>
      <c r="AE106" s="45" t="str">
        <f t="shared" si="22"/>
        <v>-</v>
      </c>
      <c r="AF106" s="44">
        <f>IF(AP97="","",AP97)</f>
        <v>21</v>
      </c>
      <c r="AG106" s="349" t="str">
        <f>IF(AI103="","",AI103)</f>
        <v>-</v>
      </c>
      <c r="AH106" s="46">
        <f>IF(AR100="","",AR100)</f>
        <v>21</v>
      </c>
      <c r="AI106" s="45" t="str">
        <f t="shared" si="23"/>
        <v>-</v>
      </c>
      <c r="AJ106" s="44">
        <f>IF(AP100="","",AP100)</f>
        <v>19</v>
      </c>
      <c r="AK106" s="349">
        <f>IF(AM103="","",AM103)</f>
      </c>
      <c r="AL106" s="46">
        <f>IF(AR103="","",AR103)</f>
        <v>11</v>
      </c>
      <c r="AM106" s="45" t="str">
        <f>IF(AL106="","","-")</f>
        <v>-</v>
      </c>
      <c r="AN106" s="44">
        <f>IF(AP103="","",AP103)</f>
        <v>21</v>
      </c>
      <c r="AO106" s="349" t="str">
        <f>IF(AQ103="","",AQ103)</f>
        <v>-</v>
      </c>
      <c r="AP106" s="345"/>
      <c r="AQ106" s="346"/>
      <c r="AR106" s="346"/>
      <c r="AS106" s="386"/>
      <c r="AT106" s="304"/>
      <c r="AU106" s="305"/>
      <c r="AV106" s="305"/>
      <c r="AW106" s="306"/>
      <c r="AY106" s="84">
        <f>COUNTIF(AD105:AS107,"○")</f>
        <v>1</v>
      </c>
      <c r="AZ106" s="80">
        <f>COUNTIF(AD105:AS107,"×")</f>
        <v>2</v>
      </c>
      <c r="BA106" s="83">
        <f>(IF((AD105&gt;AF105),1,0))+(IF((AD106&gt;AF106),1,0))+(IF((AD107&gt;AF107),1,0))+(IF((AH105&gt;AJ105),1,0))+(IF((AH106&gt;AJ106),1,0))+(IF((AH107&gt;AJ107),1,0))+(IF((AL105&gt;AN105),1,0))+(IF((AL106&gt;AN106),1,0))+(IF((AL107&gt;AN107),1,0))+(IF((AP105&gt;AR105),1,0))+(IF((AP106&gt;AR106),1,0))+(IF((AP107&gt;AR107),1,0))</f>
        <v>2</v>
      </c>
      <c r="BB106" s="82">
        <f>(IF((AD105&lt;AF105),1,0))+(IF((AD106&lt;AF106),1,0))+(IF((AD107&lt;AF107),1,0))+(IF((AH105&lt;AJ105),1,0))+(IF((AH106&lt;AJ106),1,0))+(IF((AH107&lt;AJ107),1,0))+(IF((AL105&lt;AN105),1,0))+(IF((AL106&lt;AN106),1,0))+(IF((AL107&lt;AN107),1,0))+(IF((AP105&lt;AR105),1,0))+(IF((AP106&lt;AR106),1,0))+(IF((AP107&lt;AR107),1,0))</f>
        <v>5</v>
      </c>
      <c r="BC106" s="81">
        <f>BA106-BB106</f>
        <v>-3</v>
      </c>
      <c r="BD106" s="80">
        <f>SUM(AD105:AD107,AH105:AH107,AL105:AL107,AP105:AP107)</f>
        <v>111</v>
      </c>
      <c r="BE106" s="80">
        <f>SUM(AF105:AF107,AJ105:AJ107,AN105:AN107,AR105:AR107)</f>
        <v>143</v>
      </c>
      <c r="BF106" s="79">
        <f>BD106-BE106</f>
        <v>-32</v>
      </c>
    </row>
    <row r="107" spans="2:58" ht="11.25" customHeight="1" thickBot="1">
      <c r="B107" s="188"/>
      <c r="C107" s="188"/>
      <c r="D107" s="188"/>
      <c r="E107" s="188"/>
      <c r="F107" s="188"/>
      <c r="G107" s="188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26"/>
      <c r="AC107" s="127"/>
      <c r="AD107" s="36">
        <f>IF(AR98="","",AR98)</f>
      </c>
      <c r="AE107" s="34">
        <f t="shared" si="22"/>
      </c>
      <c r="AF107" s="33">
        <f>IF(AP98="","",AP98)</f>
      </c>
      <c r="AG107" s="366" t="str">
        <f>IF(AI104="","",AI104)</f>
        <v>-</v>
      </c>
      <c r="AH107" s="35">
        <f>IF(AR101="","",AR101)</f>
        <v>21</v>
      </c>
      <c r="AI107" s="34" t="str">
        <f t="shared" si="23"/>
        <v>-</v>
      </c>
      <c r="AJ107" s="33">
        <f>IF(AP101="","",AP101)</f>
        <v>19</v>
      </c>
      <c r="AK107" s="366">
        <f>IF(AM104="","",AM104)</f>
      </c>
      <c r="AL107" s="35">
        <f>IF(AR104="","",AR104)</f>
      </c>
      <c r="AM107" s="34">
        <f>IF(AL107="","","-")</f>
      </c>
      <c r="AN107" s="33">
        <f>IF(AP104="","",AP104)</f>
      </c>
      <c r="AO107" s="366">
        <f>IF(AQ104="","",AQ104)</f>
      </c>
      <c r="AP107" s="367"/>
      <c r="AQ107" s="368"/>
      <c r="AR107" s="368"/>
      <c r="AS107" s="387"/>
      <c r="AT107" s="19">
        <f>AY106</f>
        <v>1</v>
      </c>
      <c r="AU107" s="18" t="s">
        <v>10</v>
      </c>
      <c r="AV107" s="18">
        <f>AZ106</f>
        <v>2</v>
      </c>
      <c r="AW107" s="17" t="s">
        <v>7</v>
      </c>
      <c r="AY107" s="78"/>
      <c r="AZ107" s="77"/>
      <c r="BA107" s="78"/>
      <c r="BB107" s="77"/>
      <c r="BC107" s="76"/>
      <c r="BD107" s="77"/>
      <c r="BE107" s="77"/>
      <c r="BF107" s="76"/>
    </row>
    <row r="108" spans="2:53" ht="12" customHeight="1">
      <c r="B108" s="188"/>
      <c r="C108" s="188"/>
      <c r="D108" s="188"/>
      <c r="E108" s="188"/>
      <c r="F108" s="188"/>
      <c r="G108" s="188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35"/>
      <c r="AC108" s="119"/>
      <c r="AD108" s="44"/>
      <c r="AE108" s="45"/>
      <c r="AF108" s="44"/>
      <c r="AG108" s="44"/>
      <c r="AH108" s="44"/>
      <c r="AI108" s="45"/>
      <c r="AJ108" s="44"/>
      <c r="AK108" s="44"/>
      <c r="AL108" s="44"/>
      <c r="AM108" s="45"/>
      <c r="AN108" s="44"/>
      <c r="AO108" s="44"/>
      <c r="AP108" s="44"/>
      <c r="AQ108" s="44"/>
      <c r="AR108" s="44"/>
      <c r="AS108" s="44"/>
      <c r="AT108" s="21"/>
      <c r="AU108" s="21"/>
      <c r="AV108" s="21"/>
      <c r="AW108" s="21"/>
      <c r="AY108" s="88"/>
      <c r="AZ108" s="88"/>
      <c r="BA108" s="88"/>
    </row>
    <row r="109" spans="2:53" ht="12" customHeight="1">
      <c r="B109" s="389" t="s">
        <v>106</v>
      </c>
      <c r="C109" s="389"/>
      <c r="D109" s="389"/>
      <c r="E109" s="389"/>
      <c r="F109" s="389"/>
      <c r="G109" s="389"/>
      <c r="H109" s="322" t="s">
        <v>101</v>
      </c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119"/>
      <c r="AD109" s="44"/>
      <c r="AE109" s="45"/>
      <c r="AF109" s="44"/>
      <c r="AG109" s="44"/>
      <c r="AH109" s="44"/>
      <c r="AI109" s="45"/>
      <c r="AJ109" s="44"/>
      <c r="AK109" s="44"/>
      <c r="AL109" s="44"/>
      <c r="AM109" s="45"/>
      <c r="AN109" s="44"/>
      <c r="AO109" s="44"/>
      <c r="AP109" s="44"/>
      <c r="AQ109" s="44"/>
      <c r="AR109" s="44"/>
      <c r="AS109" s="44"/>
      <c r="AT109" s="21"/>
      <c r="AU109" s="21"/>
      <c r="AV109" s="21"/>
      <c r="AW109" s="21"/>
      <c r="AY109" s="88"/>
      <c r="AZ109" s="88"/>
      <c r="BA109" s="88"/>
    </row>
    <row r="110" spans="2:53" ht="12" customHeight="1">
      <c r="B110" s="389"/>
      <c r="C110" s="389"/>
      <c r="D110" s="389"/>
      <c r="E110" s="389"/>
      <c r="F110" s="389"/>
      <c r="G110" s="389"/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322"/>
      <c r="U110" s="322"/>
      <c r="V110" s="322"/>
      <c r="W110" s="322"/>
      <c r="X110" s="322"/>
      <c r="Y110" s="322"/>
      <c r="Z110" s="322"/>
      <c r="AA110" s="322"/>
      <c r="AB110" s="322"/>
      <c r="AC110" s="152"/>
      <c r="AD110" s="153"/>
      <c r="AE110" s="153"/>
      <c r="AY110" s="88"/>
      <c r="AZ110" s="88"/>
      <c r="BA110" s="88"/>
    </row>
    <row r="111" spans="2:53" ht="12" customHeight="1" thickBot="1">
      <c r="B111" s="390"/>
      <c r="C111" s="390"/>
      <c r="D111" s="390"/>
      <c r="E111" s="390"/>
      <c r="F111" s="390"/>
      <c r="G111" s="390"/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  <c r="Y111" s="322"/>
      <c r="Z111" s="322"/>
      <c r="AA111" s="322"/>
      <c r="AB111" s="322"/>
      <c r="AC111" s="152"/>
      <c r="AD111" s="153"/>
      <c r="AE111" s="153"/>
      <c r="AY111" s="88"/>
      <c r="AZ111" s="88"/>
      <c r="BA111" s="88"/>
    </row>
    <row r="112" spans="2:53" ht="12" customHeight="1">
      <c r="B112" s="377" t="s">
        <v>146</v>
      </c>
      <c r="C112" s="378"/>
      <c r="D112" s="381" t="str">
        <f>B114</f>
        <v>井原厳</v>
      </c>
      <c r="E112" s="311"/>
      <c r="F112" s="311"/>
      <c r="G112" s="335"/>
      <c r="H112" s="310" t="str">
        <f>B117</f>
        <v>加藤淳二</v>
      </c>
      <c r="I112" s="311"/>
      <c r="J112" s="311"/>
      <c r="K112" s="335"/>
      <c r="L112" s="310" t="str">
        <f>B120</f>
        <v>小笠竜也</v>
      </c>
      <c r="M112" s="311"/>
      <c r="N112" s="311"/>
      <c r="O112" s="335"/>
      <c r="P112" s="310" t="str">
        <f>B123</f>
        <v>山口清作</v>
      </c>
      <c r="Q112" s="311"/>
      <c r="R112" s="311"/>
      <c r="S112" s="335"/>
      <c r="T112" s="310" t="str">
        <f>B126</f>
        <v>桑名祐也</v>
      </c>
      <c r="U112" s="311"/>
      <c r="V112" s="311"/>
      <c r="W112" s="335"/>
      <c r="X112" s="357" t="s">
        <v>1</v>
      </c>
      <c r="Y112" s="358"/>
      <c r="Z112" s="358"/>
      <c r="AA112" s="359"/>
      <c r="AB112" s="177"/>
      <c r="AC112" s="177"/>
      <c r="AD112" s="290" t="s">
        <v>3</v>
      </c>
      <c r="AE112" s="291"/>
      <c r="AF112" s="290" t="s">
        <v>4</v>
      </c>
      <c r="AG112" s="292"/>
      <c r="AH112" s="291"/>
      <c r="AI112" s="293" t="s">
        <v>5</v>
      </c>
      <c r="AJ112" s="294"/>
      <c r="AK112" s="295"/>
      <c r="AL112" s="92"/>
      <c r="AM112" s="92"/>
      <c r="AN112" s="92"/>
      <c r="AO112" s="92"/>
      <c r="AP112" s="92"/>
      <c r="AQ112" s="92"/>
      <c r="AY112" s="88"/>
      <c r="AZ112" s="88"/>
      <c r="BA112" s="88"/>
    </row>
    <row r="113" spans="2:53" ht="12" customHeight="1" thickBot="1">
      <c r="B113" s="379"/>
      <c r="C113" s="380"/>
      <c r="D113" s="382" t="str">
        <f>B115</f>
        <v>鈴木克典</v>
      </c>
      <c r="E113" s="355"/>
      <c r="F113" s="355"/>
      <c r="G113" s="383"/>
      <c r="H113" s="354" t="str">
        <f>B118</f>
        <v>岸靖仁</v>
      </c>
      <c r="I113" s="355"/>
      <c r="J113" s="355"/>
      <c r="K113" s="383"/>
      <c r="L113" s="354" t="str">
        <f>B121</f>
        <v>南蒼汰</v>
      </c>
      <c r="M113" s="355"/>
      <c r="N113" s="355"/>
      <c r="O113" s="383"/>
      <c r="P113" s="354" t="str">
        <f>B124</f>
        <v>藤川泰一</v>
      </c>
      <c r="Q113" s="355"/>
      <c r="R113" s="355"/>
      <c r="S113" s="383"/>
      <c r="T113" s="354" t="str">
        <f>B127</f>
        <v>新谷尚己</v>
      </c>
      <c r="U113" s="355"/>
      <c r="V113" s="355"/>
      <c r="W113" s="383"/>
      <c r="X113" s="307" t="s">
        <v>2</v>
      </c>
      <c r="Y113" s="308"/>
      <c r="Z113" s="308"/>
      <c r="AA113" s="309"/>
      <c r="AB113" s="177"/>
      <c r="AC113" s="177"/>
      <c r="AD113" s="72" t="s">
        <v>6</v>
      </c>
      <c r="AE113" s="70" t="s">
        <v>7</v>
      </c>
      <c r="AF113" s="72" t="s">
        <v>11</v>
      </c>
      <c r="AG113" s="70" t="s">
        <v>8</v>
      </c>
      <c r="AH113" s="69" t="s">
        <v>9</v>
      </c>
      <c r="AI113" s="70" t="s">
        <v>11</v>
      </c>
      <c r="AJ113" s="70" t="s">
        <v>8</v>
      </c>
      <c r="AK113" s="69" t="s">
        <v>9</v>
      </c>
      <c r="AL113" s="92"/>
      <c r="AM113" s="92"/>
      <c r="AN113" s="92"/>
      <c r="AO113" s="92"/>
      <c r="AP113" s="92"/>
      <c r="AQ113" s="92"/>
      <c r="AY113" s="88"/>
      <c r="AZ113" s="88"/>
      <c r="BA113" s="88"/>
    </row>
    <row r="114" spans="2:53" ht="12" customHeight="1">
      <c r="B114" s="154" t="s">
        <v>147</v>
      </c>
      <c r="C114" s="155" t="s">
        <v>85</v>
      </c>
      <c r="D114" s="369"/>
      <c r="E114" s="370"/>
      <c r="F114" s="370"/>
      <c r="G114" s="371"/>
      <c r="H114" s="23">
        <v>10</v>
      </c>
      <c r="I114" s="45" t="str">
        <f>IF(H114="","","-")</f>
        <v>-</v>
      </c>
      <c r="J114" s="53">
        <v>21</v>
      </c>
      <c r="K114" s="336" t="str">
        <f>IF(H114&lt;&gt;"",IF(H114&gt;J114,IF(H115&gt;J115,"○",IF(H116&gt;J116,"○","×")),IF(H115&gt;J115,IF(H116&gt;J116,"○","×"),"×")),"")</f>
        <v>×</v>
      </c>
      <c r="L114" s="23">
        <v>6</v>
      </c>
      <c r="M114" s="68" t="str">
        <f aca="true" t="shared" si="24" ref="M114:M119">IF(L114="","","-")</f>
        <v>-</v>
      </c>
      <c r="N114" s="67">
        <v>21</v>
      </c>
      <c r="O114" s="336" t="str">
        <f>IF(L114&lt;&gt;"",IF(L114&gt;N114,IF(L115&gt;N115,"○",IF(L116&gt;N116,"○","×")),IF(L115&gt;N115,IF(L116&gt;N116,"○","×"),"×")),"")</f>
        <v>×</v>
      </c>
      <c r="P114" s="23">
        <v>19</v>
      </c>
      <c r="Q114" s="68" t="str">
        <f aca="true" t="shared" si="25" ref="Q114:Q122">IF(P114="","","-")</f>
        <v>-</v>
      </c>
      <c r="R114" s="67">
        <v>21</v>
      </c>
      <c r="S114" s="336" t="str">
        <f>IF(P114&lt;&gt;"",IF(P114&gt;R114,IF(P115&gt;R115,"○",IF(P116&gt;R116,"○","×")),IF(P115&gt;R115,IF(P116&gt;R116,"○","×"),"×")),"")</f>
        <v>×</v>
      </c>
      <c r="T114" s="23">
        <v>21</v>
      </c>
      <c r="U114" s="68" t="str">
        <f aca="true" t="shared" si="26" ref="U114:U125">IF(T114="","","-")</f>
        <v>-</v>
      </c>
      <c r="V114" s="67">
        <v>0</v>
      </c>
      <c r="W114" s="299" t="str">
        <f>IF(T114&lt;&gt;"",IF(T114&gt;V114,IF(T115&gt;V115,"○",IF(T116&gt;V116,"○","×")),IF(T115&gt;V115,IF(T116&gt;V116,"○","×"),"×")),"")</f>
        <v>○</v>
      </c>
      <c r="X114" s="301" t="s">
        <v>215</v>
      </c>
      <c r="Y114" s="302"/>
      <c r="Z114" s="302"/>
      <c r="AA114" s="303"/>
      <c r="AB114" s="177"/>
      <c r="AC114" s="177"/>
      <c r="AD114" s="42"/>
      <c r="AE114" s="38"/>
      <c r="AF114" s="41"/>
      <c r="AG114" s="40"/>
      <c r="AH114" s="37"/>
      <c r="AI114" s="38"/>
      <c r="AJ114" s="38"/>
      <c r="AK114" s="37"/>
      <c r="AL114" s="92"/>
      <c r="AM114" s="92"/>
      <c r="AN114" s="92"/>
      <c r="AO114" s="92"/>
      <c r="AP114" s="92"/>
      <c r="AQ114" s="92"/>
      <c r="AY114" s="88"/>
      <c r="AZ114" s="88"/>
      <c r="BA114" s="88"/>
    </row>
    <row r="115" spans="2:53" ht="12" customHeight="1">
      <c r="B115" s="93" t="s">
        <v>90</v>
      </c>
      <c r="C115" s="94" t="s">
        <v>85</v>
      </c>
      <c r="D115" s="372"/>
      <c r="E115" s="346"/>
      <c r="F115" s="346"/>
      <c r="G115" s="347"/>
      <c r="H115" s="23">
        <v>12</v>
      </c>
      <c r="I115" s="45" t="str">
        <f>IF(H115="","","-")</f>
        <v>-</v>
      </c>
      <c r="J115" s="66">
        <v>21</v>
      </c>
      <c r="K115" s="337"/>
      <c r="L115" s="23">
        <v>9</v>
      </c>
      <c r="M115" s="45" t="str">
        <f t="shared" si="24"/>
        <v>-</v>
      </c>
      <c r="N115" s="53">
        <v>21</v>
      </c>
      <c r="O115" s="337"/>
      <c r="P115" s="23">
        <v>21</v>
      </c>
      <c r="Q115" s="45" t="str">
        <f t="shared" si="25"/>
        <v>-</v>
      </c>
      <c r="R115" s="53">
        <v>16</v>
      </c>
      <c r="S115" s="337"/>
      <c r="T115" s="23">
        <v>21</v>
      </c>
      <c r="U115" s="45" t="str">
        <f t="shared" si="26"/>
        <v>-</v>
      </c>
      <c r="V115" s="53">
        <v>0</v>
      </c>
      <c r="W115" s="300"/>
      <c r="X115" s="304"/>
      <c r="Y115" s="305"/>
      <c r="Z115" s="305"/>
      <c r="AA115" s="306"/>
      <c r="AB115" s="175"/>
      <c r="AC115" s="75"/>
      <c r="AD115" s="42">
        <f>COUNTIF(D114:W116,"○")</f>
        <v>1</v>
      </c>
      <c r="AE115" s="38">
        <f>COUNTIF(D114:W116,"×")</f>
        <v>3</v>
      </c>
      <c r="AF115" s="41">
        <f>(IF((D114&gt;F114),1,0))+(IF((D115&gt;F115),1,0))+(IF((D116&gt;F116),1,0))+(IF((H114&gt;J114),1,0))+(IF((H115&gt;J115),1,0))+(IF((H116&gt;J116),1,0))+(IF((L114&gt;N114),1,0))+(IF((L115&gt;N115),1,0))+(IF((L116&gt;N116),1,0))+(IF((P114&gt;R114),1,0))+(IF((P115&gt;R115),1,0))+(IF((P116&gt;R116),1,0))+(IF((T114&gt;V114),1,0))+(IF((T115&gt;V115),1,0))+(IF((T116&gt;V116),1,0))</f>
        <v>3</v>
      </c>
      <c r="AG115" s="40">
        <f>(IF((D114&lt;F114),1,0))+(IF((D115&lt;F115),1,0))+(IF((D116&lt;F116),1,0))+(IF((H114&lt;J114),1,0))+(IF((H115&lt;J115),1,0))+(IF((H116&lt;J116),1,0))+(IF((L114&lt;N114),1,0))+(IF((L115&lt;N115),1,0))+(IF((L116&lt;N116),1,0))+(IF((P114&lt;R114),1,0))+(IF((P115&lt;R115),1,0))+(IF((P116&lt;R116),1,0))+(IF((T114&lt;V114),1,0))+(IF((T115&lt;V115),1,0))+(IF((T116&lt;V116),1,0))</f>
        <v>6</v>
      </c>
      <c r="AH115" s="39">
        <f>AF115-AG115</f>
        <v>-3</v>
      </c>
      <c r="AI115" s="38">
        <f>SUM(D114:D116,H114:H116,L114:L116,P114:P116,T114:T116)</f>
        <v>140</v>
      </c>
      <c r="AJ115" s="38">
        <f>SUM(F114:F116,J114:J116,N114:N116,R114:R116,V114:V116)</f>
        <v>144</v>
      </c>
      <c r="AK115" s="37">
        <f>AI115-AJ115</f>
        <v>-4</v>
      </c>
      <c r="AY115" s="88"/>
      <c r="AZ115" s="88"/>
      <c r="BA115" s="88"/>
    </row>
    <row r="116" spans="2:54" ht="12" customHeight="1">
      <c r="B116" s="95"/>
      <c r="C116" s="96"/>
      <c r="D116" s="373"/>
      <c r="E116" s="374"/>
      <c r="F116" s="374"/>
      <c r="G116" s="375"/>
      <c r="H116" s="25"/>
      <c r="I116" s="45">
        <f>IF(H116="","","-")</f>
      </c>
      <c r="J116" s="62"/>
      <c r="K116" s="338"/>
      <c r="L116" s="25"/>
      <c r="M116" s="63">
        <f t="shared" si="24"/>
      </c>
      <c r="N116" s="62"/>
      <c r="O116" s="337"/>
      <c r="P116" s="23">
        <v>21</v>
      </c>
      <c r="Q116" s="45" t="str">
        <f t="shared" si="25"/>
        <v>-</v>
      </c>
      <c r="R116" s="53">
        <v>23</v>
      </c>
      <c r="S116" s="337"/>
      <c r="T116" s="23"/>
      <c r="U116" s="45">
        <f t="shared" si="26"/>
      </c>
      <c r="V116" s="53"/>
      <c r="W116" s="300"/>
      <c r="X116" s="22">
        <f>AD115</f>
        <v>1</v>
      </c>
      <c r="Y116" s="21" t="s">
        <v>10</v>
      </c>
      <c r="Z116" s="21">
        <f>AE115</f>
        <v>3</v>
      </c>
      <c r="AA116" s="20" t="s">
        <v>7</v>
      </c>
      <c r="AB116" s="175"/>
      <c r="AC116" s="75"/>
      <c r="AD116" s="42"/>
      <c r="AE116" s="38"/>
      <c r="AF116" s="41"/>
      <c r="AG116" s="40"/>
      <c r="AH116" s="37"/>
      <c r="AI116" s="38"/>
      <c r="AJ116" s="38"/>
      <c r="AK116" s="37"/>
      <c r="AL116" s="153"/>
      <c r="AM116" s="153"/>
      <c r="AQ116" s="296" t="s">
        <v>25</v>
      </c>
      <c r="AR116" s="296"/>
      <c r="AS116" s="296"/>
      <c r="AT116" s="296"/>
      <c r="AU116" s="296"/>
      <c r="AV116" s="296"/>
      <c r="AW116" s="296"/>
      <c r="AX116" s="296"/>
      <c r="AY116" s="296"/>
      <c r="AZ116" s="296"/>
      <c r="BA116" s="255"/>
      <c r="BB116" s="255"/>
    </row>
    <row r="117" spans="2:54" ht="12" customHeight="1">
      <c r="B117" s="93" t="s">
        <v>89</v>
      </c>
      <c r="C117" s="98" t="s">
        <v>149</v>
      </c>
      <c r="D117" s="47">
        <f>IF(J114="","",J114)</f>
        <v>21</v>
      </c>
      <c r="E117" s="45" t="str">
        <f aca="true" t="shared" si="27" ref="E117:E128">IF(D117="","","-")</f>
        <v>-</v>
      </c>
      <c r="F117" s="44">
        <f>IF(H114="","",H114)</f>
        <v>10</v>
      </c>
      <c r="G117" s="348" t="str">
        <f>IF(K114="","",IF(K114="○","×",IF(K114="×","○")))</f>
        <v>○</v>
      </c>
      <c r="H117" s="342"/>
      <c r="I117" s="343"/>
      <c r="J117" s="343"/>
      <c r="K117" s="344"/>
      <c r="L117" s="23">
        <v>19</v>
      </c>
      <c r="M117" s="45" t="str">
        <f t="shared" si="24"/>
        <v>-</v>
      </c>
      <c r="N117" s="53">
        <v>21</v>
      </c>
      <c r="O117" s="339" t="str">
        <f>IF(L117&lt;&gt;"",IF(L117&gt;N117,IF(L118&gt;N118,"○",IF(L119&gt;N119,"○","×")),IF(L118&gt;N118,IF(L119&gt;N119,"○","×"),"×")),"")</f>
        <v>○</v>
      </c>
      <c r="P117" s="24">
        <v>21</v>
      </c>
      <c r="Q117" s="49" t="str">
        <f t="shared" si="25"/>
        <v>-</v>
      </c>
      <c r="R117" s="54">
        <v>10</v>
      </c>
      <c r="S117" s="339" t="str">
        <f>IF(P117&lt;&gt;"",IF(P117&gt;R117,IF(P118&gt;R118,"○",IF(P119&gt;R119,"○","×")),IF(P118&gt;R118,IF(P119&gt;R119,"○","×"),"×")),"")</f>
        <v>○</v>
      </c>
      <c r="T117" s="24">
        <v>21</v>
      </c>
      <c r="U117" s="49" t="str">
        <f t="shared" si="26"/>
        <v>-</v>
      </c>
      <c r="V117" s="54">
        <v>11</v>
      </c>
      <c r="W117" s="340" t="str">
        <f>IF(T117&lt;&gt;"",IF(T117&gt;V117,IF(T118&gt;V118,"○",IF(T119&gt;V119,"○","×")),IF(T118&gt;V118,IF(T119&gt;V119,"○","×"),"×")),"")</f>
        <v>○</v>
      </c>
      <c r="X117" s="313" t="s">
        <v>213</v>
      </c>
      <c r="Y117" s="314"/>
      <c r="Z117" s="314"/>
      <c r="AA117" s="315"/>
      <c r="AB117" s="174"/>
      <c r="AC117" s="75"/>
      <c r="AD117" s="59"/>
      <c r="AE117" s="56"/>
      <c r="AF117" s="58"/>
      <c r="AG117" s="57"/>
      <c r="AH117" s="55"/>
      <c r="AI117" s="56"/>
      <c r="AJ117" s="56"/>
      <c r="AK117" s="55"/>
      <c r="AL117" s="153"/>
      <c r="AM117" s="153"/>
      <c r="AQ117" s="297"/>
      <c r="AR117" s="297"/>
      <c r="AS117" s="297"/>
      <c r="AT117" s="297"/>
      <c r="AU117" s="297"/>
      <c r="AV117" s="297"/>
      <c r="AW117" s="297"/>
      <c r="AX117" s="297"/>
      <c r="AY117" s="297"/>
      <c r="AZ117" s="297"/>
      <c r="BA117" s="255"/>
      <c r="BB117" s="255"/>
    </row>
    <row r="118" spans="2:54" ht="12" customHeight="1">
      <c r="B118" s="93" t="s">
        <v>148</v>
      </c>
      <c r="C118" s="99" t="s">
        <v>149</v>
      </c>
      <c r="D118" s="47">
        <f>IF(J115="","",J115)</f>
        <v>21</v>
      </c>
      <c r="E118" s="45" t="str">
        <f t="shared" si="27"/>
        <v>-</v>
      </c>
      <c r="F118" s="44">
        <f>IF(H115="","",H115)</f>
        <v>12</v>
      </c>
      <c r="G118" s="349" t="str">
        <f>IF(I115="","",I115)</f>
        <v>-</v>
      </c>
      <c r="H118" s="345"/>
      <c r="I118" s="346"/>
      <c r="J118" s="346"/>
      <c r="K118" s="347"/>
      <c r="L118" s="23">
        <v>23</v>
      </c>
      <c r="M118" s="45" t="str">
        <f t="shared" si="24"/>
        <v>-</v>
      </c>
      <c r="N118" s="53">
        <v>21</v>
      </c>
      <c r="O118" s="337"/>
      <c r="P118" s="23">
        <v>21</v>
      </c>
      <c r="Q118" s="45" t="str">
        <f t="shared" si="25"/>
        <v>-</v>
      </c>
      <c r="R118" s="53">
        <v>13</v>
      </c>
      <c r="S118" s="337"/>
      <c r="T118" s="23">
        <v>21</v>
      </c>
      <c r="U118" s="45" t="str">
        <f t="shared" si="26"/>
        <v>-</v>
      </c>
      <c r="V118" s="53">
        <v>5</v>
      </c>
      <c r="W118" s="300"/>
      <c r="X118" s="304"/>
      <c r="Y118" s="305"/>
      <c r="Z118" s="305"/>
      <c r="AA118" s="306"/>
      <c r="AB118" s="174"/>
      <c r="AC118" s="75"/>
      <c r="AD118" s="42">
        <f>COUNTIF(D117:W119,"○")</f>
        <v>4</v>
      </c>
      <c r="AE118" s="38">
        <f>COUNTIF(D117:W119,"×")</f>
        <v>0</v>
      </c>
      <c r="AF118" s="41">
        <f>(IF((D117&gt;F117),1,0))+(IF((D118&gt;F118),1,0))+(IF((D119&gt;F119),1,0))+(IF((H117&gt;J117),1,0))+(IF((H118&gt;J118),1,0))+(IF((H119&gt;J119),1,0))+(IF((L117&gt;N117),1,0))+(IF((L118&gt;N118),1,0))+(IF((L119&gt;N119),1,0))+(IF((P117&gt;R117),1,0))+(IF((P118&gt;R118),1,0))+(IF((P119&gt;R119),1,0))+(IF((T117&gt;V117),1,0))+(IF((T118&gt;V118),1,0))+(IF((T119&gt;V119),1,0))</f>
        <v>8</v>
      </c>
      <c r="AG118" s="40">
        <f>(IF((D117&lt;F117),1,0))+(IF((D118&lt;F118),1,0))+(IF((D119&lt;F119),1,0))+(IF((H117&lt;J117),1,0))+(IF((H118&lt;J118),1,0))+(IF((H119&lt;J119),1,0))+(IF((L117&lt;N117),1,0))+(IF((L118&lt;N118),1,0))+(IF((L119&lt;N119),1,0))+(IF((P117&lt;R117),1,0))+(IF((P118&lt;R118),1,0))+(IF((P119&lt;R119),1,0))+(IF((T117&lt;V117),1,0))+(IF((T118&lt;V118),1,0))+(IF((T119&lt;V119),1,0))</f>
        <v>1</v>
      </c>
      <c r="AH118" s="39">
        <f>AF118-AG118</f>
        <v>7</v>
      </c>
      <c r="AI118" s="38">
        <f>SUM(D117:D119,H117:H119,L117:L119,P117:P119,T117:T119)</f>
        <v>189</v>
      </c>
      <c r="AJ118" s="38">
        <f>SUM(F117:F119,J117:J119,N117:N119,R117:R119,V117:V119)</f>
        <v>119</v>
      </c>
      <c r="AK118" s="37">
        <f>AI118-AJ118</f>
        <v>70</v>
      </c>
      <c r="AL118" s="153"/>
      <c r="AM118" s="153"/>
      <c r="AQ118" s="283" t="s">
        <v>89</v>
      </c>
      <c r="AR118" s="284"/>
      <c r="AS118" s="284"/>
      <c r="AT118" s="284"/>
      <c r="AU118" s="284"/>
      <c r="AV118" s="284" t="str">
        <f>C117</f>
        <v>Arrows</v>
      </c>
      <c r="AW118" s="284"/>
      <c r="AX118" s="284"/>
      <c r="AY118" s="284"/>
      <c r="AZ118" s="287"/>
      <c r="BA118" s="254"/>
      <c r="BB118" s="254"/>
    </row>
    <row r="119" spans="2:55" ht="12" customHeight="1">
      <c r="B119" s="95"/>
      <c r="C119" s="100"/>
      <c r="D119" s="65">
        <f>IF(J116="","",J116)</f>
      </c>
      <c r="E119" s="45">
        <f t="shared" si="27"/>
      </c>
      <c r="F119" s="64">
        <f>IF(H116="","",H116)</f>
      </c>
      <c r="G119" s="384">
        <f>IF(I116="","",I116)</f>
      </c>
      <c r="H119" s="376"/>
      <c r="I119" s="374"/>
      <c r="J119" s="374"/>
      <c r="K119" s="375"/>
      <c r="L119" s="25">
        <v>21</v>
      </c>
      <c r="M119" s="45" t="str">
        <f t="shared" si="24"/>
        <v>-</v>
      </c>
      <c r="N119" s="62">
        <v>16</v>
      </c>
      <c r="O119" s="338"/>
      <c r="P119" s="25"/>
      <c r="Q119" s="63">
        <f t="shared" si="25"/>
      </c>
      <c r="R119" s="62"/>
      <c r="S119" s="338"/>
      <c r="T119" s="25"/>
      <c r="U119" s="63">
        <f t="shared" si="26"/>
      </c>
      <c r="V119" s="62"/>
      <c r="W119" s="300"/>
      <c r="X119" s="22">
        <f>AD118</f>
        <v>4</v>
      </c>
      <c r="Y119" s="21" t="s">
        <v>10</v>
      </c>
      <c r="Z119" s="21">
        <f>AE118</f>
        <v>0</v>
      </c>
      <c r="AA119" s="20" t="s">
        <v>7</v>
      </c>
      <c r="AB119" s="21"/>
      <c r="AC119" s="75"/>
      <c r="AD119" s="30"/>
      <c r="AE119" s="27"/>
      <c r="AF119" s="29"/>
      <c r="AG119" s="28"/>
      <c r="AH119" s="26"/>
      <c r="AI119" s="27"/>
      <c r="AJ119" s="27"/>
      <c r="AK119" s="26"/>
      <c r="AL119" s="153"/>
      <c r="AM119" s="153"/>
      <c r="AQ119" s="285"/>
      <c r="AR119" s="286"/>
      <c r="AS119" s="286"/>
      <c r="AT119" s="286"/>
      <c r="AU119" s="286"/>
      <c r="AV119" s="286"/>
      <c r="AW119" s="286"/>
      <c r="AX119" s="286"/>
      <c r="AY119" s="286"/>
      <c r="AZ119" s="288"/>
      <c r="BA119" s="254"/>
      <c r="BB119" s="254"/>
      <c r="BC119" s="178"/>
    </row>
    <row r="120" spans="2:55" ht="12" customHeight="1">
      <c r="B120" s="101" t="s">
        <v>150</v>
      </c>
      <c r="C120" s="99" t="s">
        <v>87</v>
      </c>
      <c r="D120" s="47">
        <f>IF(N114="","",N114)</f>
        <v>21</v>
      </c>
      <c r="E120" s="49" t="str">
        <f t="shared" si="27"/>
        <v>-</v>
      </c>
      <c r="F120" s="44">
        <f>IF(L114="","",L114)</f>
        <v>6</v>
      </c>
      <c r="G120" s="348" t="str">
        <f>IF(O114="","",IF(O114="○","×",IF(O114="×","○")))</f>
        <v>○</v>
      </c>
      <c r="H120" s="46">
        <f>IF(N117="","",N117)</f>
        <v>21</v>
      </c>
      <c r="I120" s="45" t="str">
        <f aca="true" t="shared" si="28" ref="I120:I128">IF(H120="","","-")</f>
        <v>-</v>
      </c>
      <c r="J120" s="44">
        <f>IF(L117="","",L117)</f>
        <v>19</v>
      </c>
      <c r="K120" s="348" t="str">
        <f>IF(O117="","",IF(O117="○","×",IF(O117="×","○")))</f>
        <v>×</v>
      </c>
      <c r="L120" s="342"/>
      <c r="M120" s="343"/>
      <c r="N120" s="343"/>
      <c r="O120" s="344"/>
      <c r="P120" s="23">
        <v>21</v>
      </c>
      <c r="Q120" s="45" t="str">
        <f t="shared" si="25"/>
        <v>-</v>
      </c>
      <c r="R120" s="53">
        <v>14</v>
      </c>
      <c r="S120" s="337" t="str">
        <f>IF(P120&lt;&gt;"",IF(P120&gt;R120,IF(P121&gt;R121,"○",IF(P122&gt;R122,"○","×")),IF(P121&gt;R121,IF(P122&gt;R122,"○","×"),"×")),"")</f>
        <v>○</v>
      </c>
      <c r="T120" s="23">
        <v>21</v>
      </c>
      <c r="U120" s="45" t="str">
        <f t="shared" si="26"/>
        <v>-</v>
      </c>
      <c r="V120" s="53">
        <v>0</v>
      </c>
      <c r="W120" s="340" t="str">
        <f>IF(T120&lt;&gt;"",IF(T120&gt;V120,IF(T121&gt;V121,"○",IF(T122&gt;V122,"○","×")),IF(T121&gt;V121,IF(T122&gt;V122,"○","×"),"×")),"")</f>
        <v>○</v>
      </c>
      <c r="X120" s="313" t="s">
        <v>214</v>
      </c>
      <c r="Y120" s="314"/>
      <c r="Z120" s="314"/>
      <c r="AA120" s="315"/>
      <c r="AB120" s="174"/>
      <c r="AC120" s="75"/>
      <c r="AD120" s="42"/>
      <c r="AE120" s="38"/>
      <c r="AF120" s="41"/>
      <c r="AG120" s="40"/>
      <c r="AH120" s="37"/>
      <c r="AI120" s="38"/>
      <c r="AJ120" s="38"/>
      <c r="AK120" s="37"/>
      <c r="AL120" s="153"/>
      <c r="AM120" s="153"/>
      <c r="AQ120" s="283" t="s">
        <v>148</v>
      </c>
      <c r="AR120" s="284"/>
      <c r="AS120" s="284"/>
      <c r="AT120" s="284"/>
      <c r="AU120" s="284"/>
      <c r="AV120" s="284" t="str">
        <f>C118</f>
        <v>Arrows</v>
      </c>
      <c r="AW120" s="284"/>
      <c r="AX120" s="284"/>
      <c r="AY120" s="284"/>
      <c r="AZ120" s="287"/>
      <c r="BA120" s="254"/>
      <c r="BB120" s="254"/>
      <c r="BC120" s="178"/>
    </row>
    <row r="121" spans="2:54" ht="12" customHeight="1">
      <c r="B121" s="101" t="s">
        <v>151</v>
      </c>
      <c r="C121" s="99" t="s">
        <v>87</v>
      </c>
      <c r="D121" s="47">
        <f>IF(N115="","",N115)</f>
        <v>21</v>
      </c>
      <c r="E121" s="45" t="str">
        <f t="shared" si="27"/>
        <v>-</v>
      </c>
      <c r="F121" s="44">
        <f>IF(L115="","",L115)</f>
        <v>9</v>
      </c>
      <c r="G121" s="349">
        <f>IF(I118="","",I118)</f>
      </c>
      <c r="H121" s="46">
        <f>IF(N118="","",N118)</f>
        <v>21</v>
      </c>
      <c r="I121" s="45" t="str">
        <f t="shared" si="28"/>
        <v>-</v>
      </c>
      <c r="J121" s="44">
        <f>IF(L118="","",L118)</f>
        <v>23</v>
      </c>
      <c r="K121" s="349" t="str">
        <f>IF(M118="","",M118)</f>
        <v>-</v>
      </c>
      <c r="L121" s="345"/>
      <c r="M121" s="346"/>
      <c r="N121" s="346"/>
      <c r="O121" s="347"/>
      <c r="P121" s="23">
        <v>24</v>
      </c>
      <c r="Q121" s="45" t="str">
        <f t="shared" si="25"/>
        <v>-</v>
      </c>
      <c r="R121" s="53">
        <v>22</v>
      </c>
      <c r="S121" s="337"/>
      <c r="T121" s="23">
        <v>21</v>
      </c>
      <c r="U121" s="45" t="str">
        <f t="shared" si="26"/>
        <v>-</v>
      </c>
      <c r="V121" s="53">
        <v>0</v>
      </c>
      <c r="W121" s="300"/>
      <c r="X121" s="304"/>
      <c r="Y121" s="305"/>
      <c r="Z121" s="305"/>
      <c r="AA121" s="306"/>
      <c r="AB121" s="174"/>
      <c r="AC121" s="75"/>
      <c r="AD121" s="42">
        <f>COUNTIF(D120:W122,"○")</f>
        <v>3</v>
      </c>
      <c r="AE121" s="38">
        <f>COUNTIF(D120:W122,"×")</f>
        <v>1</v>
      </c>
      <c r="AF121" s="41">
        <f>(IF((D120&gt;F120),1,0))+(IF((D121&gt;F121),1,0))+(IF((D122&gt;F122),1,0))+(IF((H120&gt;J120),1,0))+(IF((H121&gt;J121),1,0))+(IF((H122&gt;J122),1,0))+(IF((L120&gt;N120),1,0))+(IF((L121&gt;N121),1,0))+(IF((L122&gt;N122),1,0))+(IF((P120&gt;R120),1,0))+(IF((P121&gt;R121),1,0))+(IF((P122&gt;R122),1,0))+(IF((T120&gt;V120),1,0))+(IF((T121&gt;V121),1,0))+(IF((T122&gt;V122),1,0))</f>
        <v>7</v>
      </c>
      <c r="AG121" s="40">
        <f>(IF((D120&lt;F120),1,0))+(IF((D121&lt;F121),1,0))+(IF((D122&lt;F122),1,0))+(IF((H120&lt;J120),1,0))+(IF((H121&lt;J121),1,0))+(IF((H122&lt;J122),1,0))+(IF((L120&lt;N120),1,0))+(IF((L121&lt;N121),1,0))+(IF((L122&lt;N122),1,0))+(IF((P120&lt;R120),1,0))+(IF((P121&lt;R121),1,0))+(IF((P122&lt;R122),1,0))+(IF((T120&lt;V120),1,0))+(IF((T121&lt;V121),1,0))+(IF((T122&lt;V122),1,0))</f>
        <v>2</v>
      </c>
      <c r="AH121" s="39">
        <f>AF121-AG121</f>
        <v>5</v>
      </c>
      <c r="AI121" s="38">
        <f>SUM(D120:D122,H120:H122,L120:L122,P120:P122,T120:T122)</f>
        <v>187</v>
      </c>
      <c r="AJ121" s="38">
        <f>SUM(F120:F122,J120:J122,N120:N122,R120:R122,V120:V122)</f>
        <v>114</v>
      </c>
      <c r="AK121" s="37">
        <f>AI121-AJ121</f>
        <v>73</v>
      </c>
      <c r="AL121" s="153"/>
      <c r="AM121" s="153"/>
      <c r="AQ121" s="285"/>
      <c r="AR121" s="286"/>
      <c r="AS121" s="286"/>
      <c r="AT121" s="286"/>
      <c r="AU121" s="286"/>
      <c r="AV121" s="286"/>
      <c r="AW121" s="286"/>
      <c r="AX121" s="286"/>
      <c r="AY121" s="286"/>
      <c r="AZ121" s="288"/>
      <c r="BA121" s="254"/>
      <c r="BB121" s="254"/>
    </row>
    <row r="122" spans="2:54" ht="12" customHeight="1">
      <c r="B122" s="95"/>
      <c r="C122" s="100"/>
      <c r="D122" s="47">
        <f>IF(N116="","",N116)</f>
      </c>
      <c r="E122" s="45">
        <f t="shared" si="27"/>
      </c>
      <c r="F122" s="44">
        <f>IF(L116="","",L116)</f>
      </c>
      <c r="G122" s="349">
        <f>IF(I119="","",I119)</f>
      </c>
      <c r="H122" s="46">
        <f>IF(N119="","",N119)</f>
        <v>16</v>
      </c>
      <c r="I122" s="45" t="str">
        <f t="shared" si="28"/>
        <v>-</v>
      </c>
      <c r="J122" s="44">
        <f>IF(L119="","",L119)</f>
        <v>21</v>
      </c>
      <c r="K122" s="349" t="str">
        <f>IF(M119="","",M119)</f>
        <v>-</v>
      </c>
      <c r="L122" s="345"/>
      <c r="M122" s="346"/>
      <c r="N122" s="346"/>
      <c r="O122" s="347"/>
      <c r="P122" s="23"/>
      <c r="Q122" s="45">
        <f t="shared" si="25"/>
      </c>
      <c r="R122" s="53"/>
      <c r="S122" s="338"/>
      <c r="T122" s="23"/>
      <c r="U122" s="45">
        <f t="shared" si="26"/>
      </c>
      <c r="V122" s="53"/>
      <c r="W122" s="341"/>
      <c r="X122" s="22">
        <f>AD121</f>
        <v>3</v>
      </c>
      <c r="Y122" s="21" t="s">
        <v>10</v>
      </c>
      <c r="Z122" s="21">
        <f>AE121</f>
        <v>1</v>
      </c>
      <c r="AA122" s="20" t="s">
        <v>7</v>
      </c>
      <c r="AB122" s="21"/>
      <c r="AC122" s="75"/>
      <c r="AD122" s="42"/>
      <c r="AE122" s="38"/>
      <c r="AF122" s="41"/>
      <c r="AG122" s="40"/>
      <c r="AH122" s="37"/>
      <c r="AI122" s="38"/>
      <c r="AJ122" s="38"/>
      <c r="AK122" s="37"/>
      <c r="AL122" s="153"/>
      <c r="AM122" s="153"/>
      <c r="AQ122" s="289" t="s">
        <v>26</v>
      </c>
      <c r="AR122" s="289"/>
      <c r="AS122" s="289"/>
      <c r="AT122" s="289"/>
      <c r="AU122" s="289"/>
      <c r="AV122" s="289"/>
      <c r="AW122" s="289"/>
      <c r="AX122" s="289"/>
      <c r="AY122" s="289"/>
      <c r="AZ122" s="289"/>
      <c r="BA122" s="289"/>
      <c r="BB122" s="289"/>
    </row>
    <row r="123" spans="2:54" ht="12" customHeight="1">
      <c r="B123" s="93" t="s">
        <v>152</v>
      </c>
      <c r="C123" s="94" t="s">
        <v>154</v>
      </c>
      <c r="D123" s="51">
        <f>IF(R114="","",R114)</f>
        <v>21</v>
      </c>
      <c r="E123" s="49" t="str">
        <f t="shared" si="27"/>
        <v>-</v>
      </c>
      <c r="F123" s="48">
        <f>IF(P114="","",P114)</f>
        <v>19</v>
      </c>
      <c r="G123" s="363" t="str">
        <f>IF(S114="","",IF(S114="○","×",IF(S114="×","○")))</f>
        <v>○</v>
      </c>
      <c r="H123" s="50">
        <f>IF(R117="","",R117)</f>
        <v>10</v>
      </c>
      <c r="I123" s="49" t="str">
        <f t="shared" si="28"/>
        <v>-</v>
      </c>
      <c r="J123" s="48">
        <f>IF(P117="","",P117)</f>
        <v>21</v>
      </c>
      <c r="K123" s="348" t="str">
        <f>IF(S117="","",IF(S117="○","×",IF(S117="×","○")))</f>
        <v>×</v>
      </c>
      <c r="L123" s="48">
        <f>IF(R120="","",R120)</f>
        <v>14</v>
      </c>
      <c r="M123" s="49" t="str">
        <f aca="true" t="shared" si="29" ref="M123:M128">IF(L123="","","-")</f>
        <v>-</v>
      </c>
      <c r="N123" s="48">
        <f>IF(P120="","",P120)</f>
        <v>21</v>
      </c>
      <c r="O123" s="348" t="str">
        <f>IF(S120="","",IF(S120="○","×",IF(S120="×","○")))</f>
        <v>×</v>
      </c>
      <c r="P123" s="342"/>
      <c r="Q123" s="343"/>
      <c r="R123" s="343"/>
      <c r="S123" s="344"/>
      <c r="T123" s="24">
        <v>21</v>
      </c>
      <c r="U123" s="49" t="str">
        <f t="shared" si="26"/>
        <v>-</v>
      </c>
      <c r="V123" s="54">
        <v>19</v>
      </c>
      <c r="W123" s="300" t="str">
        <f>IF(T123&lt;&gt;"",IF(T123&gt;V123,IF(T124&gt;V124,"○",IF(T125&gt;V125,"○","×")),IF(T124&gt;V124,IF(T125&gt;V125,"○","×"),"×")),"")</f>
        <v>○</v>
      </c>
      <c r="X123" s="313" t="s">
        <v>216</v>
      </c>
      <c r="Y123" s="314"/>
      <c r="Z123" s="314"/>
      <c r="AA123" s="315"/>
      <c r="AB123" s="174"/>
      <c r="AC123" s="75"/>
      <c r="AD123" s="59"/>
      <c r="AE123" s="56"/>
      <c r="AF123" s="58"/>
      <c r="AG123" s="57"/>
      <c r="AH123" s="55"/>
      <c r="AI123" s="56"/>
      <c r="AJ123" s="56"/>
      <c r="AK123" s="55"/>
      <c r="AL123" s="153"/>
      <c r="AM123" s="153"/>
      <c r="AQ123" s="289"/>
      <c r="AR123" s="289"/>
      <c r="AS123" s="289"/>
      <c r="AT123" s="289"/>
      <c r="AU123" s="289"/>
      <c r="AV123" s="289"/>
      <c r="AW123" s="289"/>
      <c r="AX123" s="289"/>
      <c r="AY123" s="289"/>
      <c r="AZ123" s="289"/>
      <c r="BA123" s="289"/>
      <c r="BB123" s="289"/>
    </row>
    <row r="124" spans="2:54" ht="12" customHeight="1">
      <c r="B124" s="93" t="s">
        <v>153</v>
      </c>
      <c r="C124" s="94" t="s">
        <v>154</v>
      </c>
      <c r="D124" s="47">
        <f>IF(R115="","",R115)</f>
        <v>16</v>
      </c>
      <c r="E124" s="45" t="str">
        <f t="shared" si="27"/>
        <v>-</v>
      </c>
      <c r="F124" s="44">
        <f>IF(P115="","",P115)</f>
        <v>21</v>
      </c>
      <c r="G124" s="364" t="str">
        <f>IF(I121="","",I121)</f>
        <v>-</v>
      </c>
      <c r="H124" s="46">
        <f>IF(R118="","",R118)</f>
        <v>13</v>
      </c>
      <c r="I124" s="45" t="str">
        <f t="shared" si="28"/>
        <v>-</v>
      </c>
      <c r="J124" s="44">
        <f>IF(P118="","",P118)</f>
        <v>21</v>
      </c>
      <c r="K124" s="349">
        <f>IF(M121="","",M121)</f>
      </c>
      <c r="L124" s="44">
        <f>IF(R121="","",R121)</f>
        <v>22</v>
      </c>
      <c r="M124" s="45" t="str">
        <f t="shared" si="29"/>
        <v>-</v>
      </c>
      <c r="N124" s="44">
        <f>IF(P121="","",P121)</f>
        <v>24</v>
      </c>
      <c r="O124" s="349" t="str">
        <f>IF(Q121="","",Q121)</f>
        <v>-</v>
      </c>
      <c r="P124" s="345"/>
      <c r="Q124" s="346"/>
      <c r="R124" s="346"/>
      <c r="S124" s="347"/>
      <c r="T124" s="23">
        <v>21</v>
      </c>
      <c r="U124" s="45" t="str">
        <f t="shared" si="26"/>
        <v>-</v>
      </c>
      <c r="V124" s="53">
        <v>7</v>
      </c>
      <c r="W124" s="300"/>
      <c r="X124" s="304"/>
      <c r="Y124" s="305"/>
      <c r="Z124" s="305"/>
      <c r="AA124" s="306"/>
      <c r="AB124" s="174"/>
      <c r="AC124" s="75"/>
      <c r="AD124" s="42">
        <f>COUNTIF(D123:W125,"○")</f>
        <v>2</v>
      </c>
      <c r="AE124" s="38">
        <f>COUNTIF(D123:W125,"×")</f>
        <v>2</v>
      </c>
      <c r="AF124" s="41">
        <f>(IF((D123&gt;F123),1,0))+(IF((D124&gt;F124),1,0))+(IF((D125&gt;F125),1,0))+(IF((H123&gt;J123),1,0))+(IF((H124&gt;J124),1,0))+(IF((H125&gt;J125),1,0))+(IF((L123&gt;N123),1,0))+(IF((L124&gt;N124),1,0))+(IF((L125&gt;N125),1,0))+(IF((P123&gt;R123),1,0))+(IF((P124&gt;R124),1,0))+(IF((P125&gt;R125),1,0))+(IF((T123&gt;V123),1,0))+(IF((T124&gt;V124),1,0))+(IF((T125&gt;V125),1,0))</f>
        <v>4</v>
      </c>
      <c r="AG124" s="40">
        <f>(IF((D123&lt;F123),1,0))+(IF((D124&lt;F124),1,0))+(IF((D125&lt;F125),1,0))+(IF((H123&lt;J123),1,0))+(IF((H124&lt;J124),1,0))+(IF((H125&lt;J125),1,0))+(IF((L123&lt;N123),1,0))+(IF((L124&lt;N124),1,0))+(IF((L125&lt;N125),1,0))+(IF((P123&lt;R123),1,0))+(IF((P124&lt;R124),1,0))+(IF((P125&lt;R125),1,0))+(IF((T123&lt;V123),1,0))+(IF((T124&lt;V124),1,0))+(IF((T125&lt;V125),1,0))</f>
        <v>5</v>
      </c>
      <c r="AH124" s="39">
        <f>AF124-AG124</f>
        <v>-1</v>
      </c>
      <c r="AI124" s="38">
        <f>SUM(D123:D125,H123:H125,L123:L125,P123:P125,T123:T125)</f>
        <v>161</v>
      </c>
      <c r="AJ124" s="38">
        <f>SUM(F123:F125,J123:J125,N123:N125,R123:R125,V123:V125)</f>
        <v>174</v>
      </c>
      <c r="AK124" s="37">
        <f>AI124-AJ124</f>
        <v>-13</v>
      </c>
      <c r="AL124" s="153"/>
      <c r="AM124" s="153"/>
      <c r="AQ124" s="283" t="s">
        <v>150</v>
      </c>
      <c r="AR124" s="284"/>
      <c r="AS124" s="284"/>
      <c r="AT124" s="284"/>
      <c r="AU124" s="284"/>
      <c r="AV124" s="284" t="str">
        <f>C120</f>
        <v>川之江高校</v>
      </c>
      <c r="AW124" s="284"/>
      <c r="AX124" s="284"/>
      <c r="AY124" s="284"/>
      <c r="AZ124" s="287"/>
      <c r="BA124" s="254"/>
      <c r="BB124" s="254"/>
    </row>
    <row r="125" spans="2:55" ht="12" customHeight="1">
      <c r="B125" s="101"/>
      <c r="C125" s="96"/>
      <c r="D125" s="47">
        <f>IF(R116="","",R116)</f>
        <v>23</v>
      </c>
      <c r="E125" s="45" t="str">
        <f t="shared" si="27"/>
        <v>-</v>
      </c>
      <c r="F125" s="44">
        <f>IF(P116="","",P116)</f>
        <v>21</v>
      </c>
      <c r="G125" s="364" t="str">
        <f>IF(I122="","",I122)</f>
        <v>-</v>
      </c>
      <c r="H125" s="46">
        <f>IF(R119="","",R119)</f>
      </c>
      <c r="I125" s="45">
        <f t="shared" si="28"/>
      </c>
      <c r="J125" s="44">
        <f>IF(P119="","",P119)</f>
      </c>
      <c r="K125" s="349">
        <f>IF(M122="","",M122)</f>
      </c>
      <c r="L125" s="44">
        <f>IF(R122="","",R122)</f>
      </c>
      <c r="M125" s="45">
        <f t="shared" si="29"/>
      </c>
      <c r="N125" s="44">
        <f>IF(P122="","",P122)</f>
      </c>
      <c r="O125" s="349">
        <f>IF(Q122="","",Q122)</f>
      </c>
      <c r="P125" s="345"/>
      <c r="Q125" s="346"/>
      <c r="R125" s="346"/>
      <c r="S125" s="347"/>
      <c r="T125" s="23"/>
      <c r="U125" s="45">
        <f t="shared" si="26"/>
      </c>
      <c r="V125" s="53"/>
      <c r="W125" s="341"/>
      <c r="X125" s="22">
        <f>AD124</f>
        <v>2</v>
      </c>
      <c r="Y125" s="21" t="s">
        <v>10</v>
      </c>
      <c r="Z125" s="21">
        <f>AE124</f>
        <v>2</v>
      </c>
      <c r="AA125" s="20" t="s">
        <v>7</v>
      </c>
      <c r="AB125" s="21"/>
      <c r="AC125" s="75"/>
      <c r="AD125" s="30"/>
      <c r="AE125" s="27"/>
      <c r="AF125" s="29"/>
      <c r="AG125" s="28"/>
      <c r="AH125" s="26"/>
      <c r="AI125" s="27"/>
      <c r="AJ125" s="27"/>
      <c r="AK125" s="26"/>
      <c r="AL125" s="153"/>
      <c r="AM125" s="153"/>
      <c r="AQ125" s="285"/>
      <c r="AR125" s="286"/>
      <c r="AS125" s="286"/>
      <c r="AT125" s="286"/>
      <c r="AU125" s="286"/>
      <c r="AV125" s="286"/>
      <c r="AW125" s="286"/>
      <c r="AX125" s="286"/>
      <c r="AY125" s="286"/>
      <c r="AZ125" s="288"/>
      <c r="BA125" s="254"/>
      <c r="BB125" s="254"/>
      <c r="BC125" s="179"/>
    </row>
    <row r="126" spans="2:55" ht="12" customHeight="1">
      <c r="B126" s="102" t="s">
        <v>155</v>
      </c>
      <c r="C126" s="156" t="s">
        <v>157</v>
      </c>
      <c r="D126" s="51">
        <f>IF(V114="","",V114)</f>
        <v>0</v>
      </c>
      <c r="E126" s="49" t="str">
        <f t="shared" si="27"/>
        <v>-</v>
      </c>
      <c r="F126" s="48">
        <f>IF(T114="","",T114)</f>
        <v>21</v>
      </c>
      <c r="G126" s="363" t="str">
        <f>IF(W114="","",IF(W114="○","×",IF(W114="×","○")))</f>
        <v>×</v>
      </c>
      <c r="H126" s="50">
        <f>IF(V117="","",V117)</f>
        <v>11</v>
      </c>
      <c r="I126" s="49" t="str">
        <f t="shared" si="28"/>
        <v>-</v>
      </c>
      <c r="J126" s="48">
        <f>IF(T117="","",T117)</f>
        <v>21</v>
      </c>
      <c r="K126" s="348" t="str">
        <f>IF(W117="","",IF(W117="○","×",IF(W117="×","○")))</f>
        <v>×</v>
      </c>
      <c r="L126" s="48">
        <f>IF(V120="","",V120)</f>
        <v>0</v>
      </c>
      <c r="M126" s="49" t="str">
        <f t="shared" si="29"/>
        <v>-</v>
      </c>
      <c r="N126" s="48">
        <f>IF(T120="","",T120)</f>
        <v>21</v>
      </c>
      <c r="O126" s="348" t="str">
        <f>IF(W120="","",IF(W120="○","×",IF(W120="×","○")))</f>
        <v>×</v>
      </c>
      <c r="P126" s="50">
        <f>IF(V123="","",V123)</f>
        <v>19</v>
      </c>
      <c r="Q126" s="49" t="str">
        <f>IF(P126="","","-")</f>
        <v>-</v>
      </c>
      <c r="R126" s="48">
        <f>IF(T123="","",T123)</f>
        <v>21</v>
      </c>
      <c r="S126" s="348" t="str">
        <f>IF(W123="","",IF(W123="○","×",IF(W123="×","○")))</f>
        <v>×</v>
      </c>
      <c r="T126" s="342"/>
      <c r="U126" s="343"/>
      <c r="V126" s="343"/>
      <c r="W126" s="344"/>
      <c r="X126" s="313" t="s">
        <v>230</v>
      </c>
      <c r="Y126" s="314"/>
      <c r="Z126" s="314"/>
      <c r="AA126" s="315"/>
      <c r="AB126" s="174"/>
      <c r="AC126" s="75"/>
      <c r="AD126" s="42"/>
      <c r="AE126" s="38"/>
      <c r="AF126" s="41"/>
      <c r="AG126" s="40"/>
      <c r="AH126" s="37"/>
      <c r="AI126" s="38"/>
      <c r="AJ126" s="38"/>
      <c r="AK126" s="37"/>
      <c r="AL126" s="153"/>
      <c r="AM126" s="153"/>
      <c r="AQ126" s="283" t="s">
        <v>151</v>
      </c>
      <c r="AR126" s="284"/>
      <c r="AS126" s="284"/>
      <c r="AT126" s="284"/>
      <c r="AU126" s="284"/>
      <c r="AV126" s="284" t="str">
        <f>C121</f>
        <v>川之江高校</v>
      </c>
      <c r="AW126" s="284"/>
      <c r="AX126" s="284"/>
      <c r="AY126" s="284"/>
      <c r="AZ126" s="287"/>
      <c r="BA126" s="254"/>
      <c r="BB126" s="254"/>
      <c r="BC126" s="179"/>
    </row>
    <row r="127" spans="2:54" ht="12" customHeight="1">
      <c r="B127" s="101" t="s">
        <v>156</v>
      </c>
      <c r="C127" s="94" t="s">
        <v>157</v>
      </c>
      <c r="D127" s="47">
        <f>IF(V115="","",V115)</f>
        <v>0</v>
      </c>
      <c r="E127" s="45" t="str">
        <f t="shared" si="27"/>
        <v>-</v>
      </c>
      <c r="F127" s="44">
        <f>IF(T115="","",T115)</f>
        <v>21</v>
      </c>
      <c r="G127" s="364">
        <f>IF(I118="","",I118)</f>
      </c>
      <c r="H127" s="46">
        <f>IF(V118="","",V118)</f>
        <v>5</v>
      </c>
      <c r="I127" s="45" t="str">
        <f t="shared" si="28"/>
        <v>-</v>
      </c>
      <c r="J127" s="44">
        <f>IF(T118="","",T118)</f>
        <v>21</v>
      </c>
      <c r="K127" s="349" t="str">
        <f>IF(M124="","",M124)</f>
        <v>-</v>
      </c>
      <c r="L127" s="44">
        <f>IF(V121="","",V121)</f>
        <v>0</v>
      </c>
      <c r="M127" s="45" t="str">
        <f t="shared" si="29"/>
        <v>-</v>
      </c>
      <c r="N127" s="44">
        <f>IF(T121="","",T121)</f>
        <v>21</v>
      </c>
      <c r="O127" s="349">
        <f>IF(Q124="","",Q124)</f>
      </c>
      <c r="P127" s="46">
        <f>IF(V124="","",V124)</f>
        <v>7</v>
      </c>
      <c r="Q127" s="45" t="str">
        <f>IF(P127="","","-")</f>
        <v>-</v>
      </c>
      <c r="R127" s="44">
        <f>IF(T124="","",T124)</f>
        <v>21</v>
      </c>
      <c r="S127" s="349" t="str">
        <f>IF(U124="","",U124)</f>
        <v>-</v>
      </c>
      <c r="T127" s="345"/>
      <c r="U127" s="346"/>
      <c r="V127" s="346"/>
      <c r="W127" s="347"/>
      <c r="X127" s="304"/>
      <c r="Y127" s="305"/>
      <c r="Z127" s="305"/>
      <c r="AA127" s="306"/>
      <c r="AB127" s="174"/>
      <c r="AC127" s="75"/>
      <c r="AD127" s="42">
        <f>COUNTIF(D126:W128,"○")</f>
        <v>0</v>
      </c>
      <c r="AE127" s="38">
        <f>COUNTIF(D126:W128,"×")</f>
        <v>4</v>
      </c>
      <c r="AF127" s="41">
        <f>(IF((D126&gt;F126),1,0))+(IF((D127&gt;F127),1,0))+(IF((D128&gt;F128),1,0))+(IF((H126&gt;J126),1,0))+(IF((H127&gt;J127),1,0))+(IF((H128&gt;J128),1,0))+(IF((L126&gt;N126),1,0))+(IF((L127&gt;N127),1,0))+(IF((L128&gt;N128),1,0))+(IF((P126&gt;R126),1,0))+(IF((P127&gt;R127),1,0))+(IF((P128&gt;R128),1,0))+(IF((T126&gt;V126),1,0))+(IF((T127&gt;V127),1,0))+(IF((T128&gt;V128),1,0))</f>
        <v>0</v>
      </c>
      <c r="AG127" s="40">
        <f>(IF((D126&lt;F126),1,0))+(IF((D127&lt;F127),1,0))+(IF((D128&lt;F128),1,0))+(IF((H126&lt;J126),1,0))+(IF((H127&lt;J127),1,0))+(IF((H128&lt;J128),1,0))+(IF((L126&lt;N126),1,0))+(IF((L127&lt;N127),1,0))+(IF((L128&lt;N128),1,0))+(IF((P126&lt;R126),1,0))+(IF((P127&lt;R127),1,0))+(IF((P128&lt;R128),1,0))+(IF((T126&lt;V126),1,0))+(IF((T127&lt;V127),1,0))+(IF((T128&lt;V128),1,0))</f>
        <v>8</v>
      </c>
      <c r="AH127" s="39">
        <f>AF127-AG127</f>
        <v>-8</v>
      </c>
      <c r="AI127" s="38">
        <f>SUM(D126:D128,H126:H128,L126:L128,P126:P128,T126:T128)</f>
        <v>42</v>
      </c>
      <c r="AJ127" s="38">
        <f>SUM(F126:F128,J126:J128,N126:N128,R126:R128,V126:V128)</f>
        <v>168</v>
      </c>
      <c r="AK127" s="37">
        <f>AI127-AJ127</f>
        <v>-126</v>
      </c>
      <c r="AL127" s="153"/>
      <c r="AM127" s="153"/>
      <c r="AQ127" s="285"/>
      <c r="AR127" s="286"/>
      <c r="AS127" s="286"/>
      <c r="AT127" s="286"/>
      <c r="AU127" s="286"/>
      <c r="AV127" s="286"/>
      <c r="AW127" s="286"/>
      <c r="AX127" s="286"/>
      <c r="AY127" s="286"/>
      <c r="AZ127" s="288"/>
      <c r="BA127" s="254"/>
      <c r="BB127" s="254"/>
    </row>
    <row r="128" spans="2:53" ht="12" customHeight="1" thickBot="1">
      <c r="B128" s="104"/>
      <c r="C128" s="105"/>
      <c r="D128" s="36">
        <f>IF(V116="","",V116)</f>
      </c>
      <c r="E128" s="34">
        <f t="shared" si="27"/>
      </c>
      <c r="F128" s="33">
        <f>IF(T116="","",T116)</f>
      </c>
      <c r="G128" s="365">
        <f>IF(I119="","",I119)</f>
      </c>
      <c r="H128" s="35">
        <f>IF(V119="","",V119)</f>
      </c>
      <c r="I128" s="34">
        <f t="shared" si="28"/>
      </c>
      <c r="J128" s="33">
        <f>IF(T119="","",T119)</f>
      </c>
      <c r="K128" s="366">
        <f>IF(M125="","",M125)</f>
      </c>
      <c r="L128" s="33">
        <f>IF(V122="","",V122)</f>
      </c>
      <c r="M128" s="34">
        <f t="shared" si="29"/>
      </c>
      <c r="N128" s="33">
        <f>IF(T122="","",T122)</f>
      </c>
      <c r="O128" s="366">
        <f>IF(Q125="","",Q125)</f>
      </c>
      <c r="P128" s="35">
        <f>IF(V125="","",V125)</f>
      </c>
      <c r="Q128" s="34">
        <f>IF(P128="","","-")</f>
      </c>
      <c r="R128" s="33">
        <f>IF(T125="","",T125)</f>
      </c>
      <c r="S128" s="366">
        <f>IF(U125="","",U125)</f>
      </c>
      <c r="T128" s="367"/>
      <c r="U128" s="368"/>
      <c r="V128" s="368"/>
      <c r="W128" s="395"/>
      <c r="X128" s="19">
        <f>AD127</f>
        <v>0</v>
      </c>
      <c r="Y128" s="18" t="s">
        <v>10</v>
      </c>
      <c r="Z128" s="18">
        <f>AE127</f>
        <v>4</v>
      </c>
      <c r="AA128" s="17" t="s">
        <v>7</v>
      </c>
      <c r="AB128" s="21"/>
      <c r="AC128" s="75"/>
      <c r="AD128" s="30"/>
      <c r="AE128" s="27"/>
      <c r="AF128" s="29"/>
      <c r="AG128" s="28"/>
      <c r="AH128" s="26"/>
      <c r="AI128" s="27"/>
      <c r="AJ128" s="27"/>
      <c r="AK128" s="26"/>
      <c r="AL128" s="153"/>
      <c r="AM128" s="153"/>
      <c r="AY128" s="88"/>
      <c r="AZ128" s="88"/>
      <c r="BA128" s="88"/>
    </row>
    <row r="129" spans="2:53" ht="7.5" customHeight="1">
      <c r="B129" s="173"/>
      <c r="C129" s="173"/>
      <c r="D129" s="173"/>
      <c r="E129" s="173"/>
      <c r="F129" s="173"/>
      <c r="G129" s="173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74"/>
      <c r="AC129" s="75"/>
      <c r="AY129" s="88"/>
      <c r="AZ129" s="88"/>
      <c r="BA129" s="88"/>
    </row>
    <row r="130" spans="2:53" ht="7.5" customHeight="1" thickBot="1">
      <c r="B130" s="173"/>
      <c r="C130" s="173"/>
      <c r="D130" s="173"/>
      <c r="E130" s="173"/>
      <c r="F130" s="173"/>
      <c r="G130" s="173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3"/>
      <c r="AE130" s="153"/>
      <c r="AY130" s="88"/>
      <c r="AZ130" s="88"/>
      <c r="BA130" s="88"/>
    </row>
    <row r="131" spans="2:53" ht="12" customHeight="1">
      <c r="B131" s="158"/>
      <c r="C131" s="158"/>
      <c r="D131" s="158"/>
      <c r="E131" s="158"/>
      <c r="F131" s="158"/>
      <c r="G131" s="158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60"/>
      <c r="AE131" s="160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Y131" s="88"/>
      <c r="AZ131" s="88"/>
      <c r="BA131" s="88"/>
    </row>
    <row r="132" spans="2:53" ht="12" customHeight="1">
      <c r="B132" s="389" t="s">
        <v>107</v>
      </c>
      <c r="C132" s="389"/>
      <c r="D132" s="389"/>
      <c r="E132" s="389"/>
      <c r="F132" s="389"/>
      <c r="G132" s="389"/>
      <c r="H132" s="322" t="s">
        <v>101</v>
      </c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22"/>
      <c r="T132" s="322"/>
      <c r="U132" s="322"/>
      <c r="V132" s="322"/>
      <c r="W132" s="322"/>
      <c r="X132" s="322"/>
      <c r="Y132" s="322"/>
      <c r="Z132" s="322"/>
      <c r="AA132" s="322"/>
      <c r="AB132" s="322"/>
      <c r="AC132" s="152"/>
      <c r="AD132" s="153"/>
      <c r="AE132" s="153"/>
      <c r="AY132" s="88"/>
      <c r="AZ132" s="88"/>
      <c r="BA132" s="88"/>
    </row>
    <row r="133" spans="2:53" ht="12" customHeight="1">
      <c r="B133" s="389"/>
      <c r="C133" s="389"/>
      <c r="D133" s="389"/>
      <c r="E133" s="389"/>
      <c r="F133" s="389"/>
      <c r="G133" s="389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322"/>
      <c r="T133" s="322"/>
      <c r="U133" s="322"/>
      <c r="V133" s="322"/>
      <c r="W133" s="322"/>
      <c r="X133" s="322"/>
      <c r="Y133" s="322"/>
      <c r="Z133" s="322"/>
      <c r="AA133" s="322"/>
      <c r="AB133" s="322"/>
      <c r="AY133" s="88"/>
      <c r="AZ133" s="88"/>
      <c r="BA133" s="88"/>
    </row>
    <row r="134" spans="2:53" ht="12" customHeight="1" thickBot="1">
      <c r="B134" s="390"/>
      <c r="C134" s="390"/>
      <c r="D134" s="390"/>
      <c r="E134" s="390"/>
      <c r="F134" s="390"/>
      <c r="G134" s="390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  <c r="U134" s="322"/>
      <c r="V134" s="322"/>
      <c r="W134" s="322"/>
      <c r="X134" s="322"/>
      <c r="Y134" s="322"/>
      <c r="Z134" s="322"/>
      <c r="AA134" s="322"/>
      <c r="AB134" s="322"/>
      <c r="AY134" s="88"/>
      <c r="AZ134" s="88"/>
      <c r="BA134" s="88"/>
    </row>
    <row r="135" spans="2:53" ht="12" customHeight="1">
      <c r="B135" s="377" t="s">
        <v>158</v>
      </c>
      <c r="C135" s="378"/>
      <c r="D135" s="381" t="str">
        <f>B137</f>
        <v>月原史博</v>
      </c>
      <c r="E135" s="311"/>
      <c r="F135" s="311"/>
      <c r="G135" s="335"/>
      <c r="H135" s="310" t="str">
        <f>B140</f>
        <v>筒井英輝</v>
      </c>
      <c r="I135" s="311"/>
      <c r="J135" s="311"/>
      <c r="K135" s="335"/>
      <c r="L135" s="310" t="str">
        <f>B143</f>
        <v>岸本縞治</v>
      </c>
      <c r="M135" s="311"/>
      <c r="N135" s="311"/>
      <c r="O135" s="335"/>
      <c r="P135" s="310" t="str">
        <f>B146</f>
        <v>河崎稜大</v>
      </c>
      <c r="Q135" s="311"/>
      <c r="R135" s="311"/>
      <c r="S135" s="335"/>
      <c r="T135" s="310" t="str">
        <f>B149</f>
        <v>吉田凌芽</v>
      </c>
      <c r="U135" s="311"/>
      <c r="V135" s="311"/>
      <c r="W135" s="335"/>
      <c r="X135" s="357" t="s">
        <v>1</v>
      </c>
      <c r="Y135" s="358"/>
      <c r="Z135" s="358"/>
      <c r="AA135" s="359"/>
      <c r="AB135" s="177"/>
      <c r="AC135" s="177"/>
      <c r="AD135" s="74" t="s">
        <v>3</v>
      </c>
      <c r="AE135" s="73"/>
      <c r="AF135" s="72" t="s">
        <v>4</v>
      </c>
      <c r="AG135" s="70"/>
      <c r="AH135" s="69"/>
      <c r="AI135" s="180" t="s">
        <v>5</v>
      </c>
      <c r="AJ135" s="181"/>
      <c r="AK135" s="182"/>
      <c r="AY135" s="88"/>
      <c r="AZ135" s="88"/>
      <c r="BA135" s="88"/>
    </row>
    <row r="136" spans="2:53" ht="12" customHeight="1" thickBot="1">
      <c r="B136" s="379"/>
      <c r="C136" s="380"/>
      <c r="D136" s="382" t="str">
        <f>B138</f>
        <v>児玉将人</v>
      </c>
      <c r="E136" s="355"/>
      <c r="F136" s="355"/>
      <c r="G136" s="383"/>
      <c r="H136" s="354" t="str">
        <f>B141</f>
        <v>曽我部良一</v>
      </c>
      <c r="I136" s="355"/>
      <c r="J136" s="355"/>
      <c r="K136" s="383"/>
      <c r="L136" s="354" t="str">
        <f>B144</f>
        <v>谷井彪悟</v>
      </c>
      <c r="M136" s="355"/>
      <c r="N136" s="355"/>
      <c r="O136" s="383"/>
      <c r="P136" s="354" t="str">
        <f>B147</f>
        <v>藤岡優雅</v>
      </c>
      <c r="Q136" s="355"/>
      <c r="R136" s="355"/>
      <c r="S136" s="383"/>
      <c r="T136" s="354" t="str">
        <f>B150</f>
        <v>新屋仁</v>
      </c>
      <c r="U136" s="355"/>
      <c r="V136" s="355"/>
      <c r="W136" s="383"/>
      <c r="X136" s="307" t="s">
        <v>2</v>
      </c>
      <c r="Y136" s="308"/>
      <c r="Z136" s="308"/>
      <c r="AA136" s="309"/>
      <c r="AB136" s="177"/>
      <c r="AC136" s="177"/>
      <c r="AD136" s="72" t="s">
        <v>6</v>
      </c>
      <c r="AE136" s="70" t="s">
        <v>7</v>
      </c>
      <c r="AF136" s="72" t="s">
        <v>11</v>
      </c>
      <c r="AG136" s="70" t="s">
        <v>8</v>
      </c>
      <c r="AH136" s="69" t="s">
        <v>9</v>
      </c>
      <c r="AI136" s="70" t="s">
        <v>11</v>
      </c>
      <c r="AJ136" s="70" t="s">
        <v>8</v>
      </c>
      <c r="AK136" s="69" t="s">
        <v>9</v>
      </c>
      <c r="AY136" s="88"/>
      <c r="AZ136" s="88"/>
      <c r="BA136" s="88"/>
    </row>
    <row r="137" spans="2:53" ht="12" customHeight="1">
      <c r="B137" s="154" t="s">
        <v>159</v>
      </c>
      <c r="C137" s="155" t="s">
        <v>61</v>
      </c>
      <c r="D137" s="369"/>
      <c r="E137" s="370"/>
      <c r="F137" s="370"/>
      <c r="G137" s="371"/>
      <c r="H137" s="23">
        <v>21</v>
      </c>
      <c r="I137" s="45" t="str">
        <f>IF(H137="","","-")</f>
        <v>-</v>
      </c>
      <c r="J137" s="53">
        <v>18</v>
      </c>
      <c r="K137" s="336" t="str">
        <f>IF(H137&lt;&gt;"",IF(H137&gt;J137,IF(H138&gt;J138,"○",IF(H139&gt;J139,"○","×")),IF(H138&gt;J138,IF(H139&gt;J139,"○","×"),"×")),"")</f>
        <v>○</v>
      </c>
      <c r="L137" s="23">
        <v>21</v>
      </c>
      <c r="M137" s="68" t="str">
        <f aca="true" t="shared" si="30" ref="M137:M142">IF(L137="","","-")</f>
        <v>-</v>
      </c>
      <c r="N137" s="67">
        <v>11</v>
      </c>
      <c r="O137" s="336" t="str">
        <f>IF(L137&lt;&gt;"",IF(L137&gt;N137,IF(L138&gt;N138,"○",IF(L139&gt;N139,"○","×")),IF(L138&gt;N138,IF(L139&gt;N139,"○","×"),"×")),"")</f>
        <v>○</v>
      </c>
      <c r="P137" s="23">
        <v>19</v>
      </c>
      <c r="Q137" s="68" t="str">
        <f aca="true" t="shared" si="31" ref="Q137:Q145">IF(P137="","","-")</f>
        <v>-</v>
      </c>
      <c r="R137" s="67">
        <v>21</v>
      </c>
      <c r="S137" s="336" t="str">
        <f>IF(P137&lt;&gt;"",IF(P137&gt;R137,IF(P138&gt;R138,"○",IF(P139&gt;R139,"○","×")),IF(P138&gt;R138,IF(P139&gt;R139,"○","×"),"×")),"")</f>
        <v>×</v>
      </c>
      <c r="T137" s="23">
        <v>21</v>
      </c>
      <c r="U137" s="68" t="str">
        <f aca="true" t="shared" si="32" ref="U137:U148">IF(T137="","","-")</f>
        <v>-</v>
      </c>
      <c r="V137" s="67">
        <v>10</v>
      </c>
      <c r="W137" s="299" t="str">
        <f>IF(T137&lt;&gt;"",IF(T137&gt;V137,IF(T138&gt;V138,"○",IF(T139&gt;V139,"○","×")),IF(T138&gt;V138,IF(T139&gt;V139,"○","×"),"×")),"")</f>
        <v>○</v>
      </c>
      <c r="X137" s="301" t="s">
        <v>214</v>
      </c>
      <c r="Y137" s="302"/>
      <c r="Z137" s="302"/>
      <c r="AA137" s="303"/>
      <c r="AB137" s="177"/>
      <c r="AC137" s="177"/>
      <c r="AD137" s="42"/>
      <c r="AE137" s="38"/>
      <c r="AF137" s="41"/>
      <c r="AG137" s="40"/>
      <c r="AH137" s="37"/>
      <c r="AI137" s="38"/>
      <c r="AJ137" s="38"/>
      <c r="AK137" s="37"/>
      <c r="AQ137" s="296" t="s">
        <v>69</v>
      </c>
      <c r="AR137" s="296"/>
      <c r="AS137" s="296"/>
      <c r="AT137" s="296"/>
      <c r="AU137" s="296"/>
      <c r="AV137" s="296"/>
      <c r="AW137" s="296"/>
      <c r="AX137" s="296"/>
      <c r="AY137" s="296"/>
      <c r="AZ137" s="296"/>
      <c r="BA137" s="254"/>
    </row>
    <row r="138" spans="2:53" ht="12" customHeight="1">
      <c r="B138" s="93" t="s">
        <v>160</v>
      </c>
      <c r="C138" s="94" t="s">
        <v>61</v>
      </c>
      <c r="D138" s="372"/>
      <c r="E138" s="346"/>
      <c r="F138" s="346"/>
      <c r="G138" s="347"/>
      <c r="H138" s="23">
        <v>17</v>
      </c>
      <c r="I138" s="45" t="str">
        <f>IF(H138="","","-")</f>
        <v>-</v>
      </c>
      <c r="J138" s="66">
        <v>21</v>
      </c>
      <c r="K138" s="337"/>
      <c r="L138" s="23">
        <v>21</v>
      </c>
      <c r="M138" s="45" t="str">
        <f t="shared" si="30"/>
        <v>-</v>
      </c>
      <c r="N138" s="53">
        <v>9</v>
      </c>
      <c r="O138" s="337"/>
      <c r="P138" s="23">
        <v>14</v>
      </c>
      <c r="Q138" s="45" t="str">
        <f t="shared" si="31"/>
        <v>-</v>
      </c>
      <c r="R138" s="53">
        <v>21</v>
      </c>
      <c r="S138" s="337"/>
      <c r="T138" s="23">
        <v>21</v>
      </c>
      <c r="U138" s="45" t="str">
        <f t="shared" si="32"/>
        <v>-</v>
      </c>
      <c r="V138" s="53">
        <v>9</v>
      </c>
      <c r="W138" s="300"/>
      <c r="X138" s="304"/>
      <c r="Y138" s="305"/>
      <c r="Z138" s="305"/>
      <c r="AA138" s="306"/>
      <c r="AB138" s="175"/>
      <c r="AC138" s="75"/>
      <c r="AD138" s="42">
        <f>COUNTIF(D137:W139,"○")</f>
        <v>3</v>
      </c>
      <c r="AE138" s="38">
        <f>COUNTIF(D137:W139,"×")</f>
        <v>1</v>
      </c>
      <c r="AF138" s="41">
        <f>(IF((D137&gt;F137),1,0))+(IF((D138&gt;F138),1,0))+(IF((D139&gt;F139),1,0))+(IF((H137&gt;J137),1,0))+(IF((H138&gt;J138),1,0))+(IF((H139&gt;J139),1,0))+(IF((L137&gt;N137),1,0))+(IF((L138&gt;N138),1,0))+(IF((L139&gt;N139),1,0))+(IF((P137&gt;R137),1,0))+(IF((P138&gt;R138),1,0))+(IF((P139&gt;R139),1,0))+(IF((T137&gt;V137),1,0))+(IF((T138&gt;V138),1,0))+(IF((T139&gt;V139),1,0))</f>
        <v>6</v>
      </c>
      <c r="AG138" s="40">
        <f>(IF((D137&lt;F137),1,0))+(IF((D138&lt;F138),1,0))+(IF((D139&lt;F139),1,0))+(IF((H137&lt;J137),1,0))+(IF((H138&lt;J138),1,0))+(IF((H139&lt;J139),1,0))+(IF((L137&lt;N137),1,0))+(IF((L138&lt;N138),1,0))+(IF((L139&lt;N139),1,0))+(IF((P137&lt;R137),1,0))+(IF((P138&lt;R138),1,0))+(IF((P139&lt;R139),1,0))+(IF((T137&lt;V137),1,0))+(IF((T138&lt;V138),1,0))+(IF((T139&lt;V139),1,0))</f>
        <v>3</v>
      </c>
      <c r="AH138" s="39">
        <f>AF138-AG138</f>
        <v>3</v>
      </c>
      <c r="AI138" s="38">
        <f>SUM(D137:D139,H137:H139,L137:L139,P137:P139,T137:T139)</f>
        <v>176</v>
      </c>
      <c r="AJ138" s="38">
        <f>SUM(F137:F139,J137:J139,N137:N139,R137:R139,V137:V139)</f>
        <v>137</v>
      </c>
      <c r="AK138" s="37">
        <f>AI138-AJ138</f>
        <v>39</v>
      </c>
      <c r="AL138" s="92"/>
      <c r="AM138" s="92"/>
      <c r="AN138" s="92"/>
      <c r="AO138" s="92"/>
      <c r="AP138" s="92"/>
      <c r="AQ138" s="297"/>
      <c r="AR138" s="297"/>
      <c r="AS138" s="297"/>
      <c r="AT138" s="297"/>
      <c r="AU138" s="297"/>
      <c r="AV138" s="297"/>
      <c r="AW138" s="297"/>
      <c r="AX138" s="297"/>
      <c r="AY138" s="297"/>
      <c r="AZ138" s="297"/>
      <c r="BA138" s="254"/>
    </row>
    <row r="139" spans="2:54" ht="12" customHeight="1">
      <c r="B139" s="95"/>
      <c r="C139" s="96"/>
      <c r="D139" s="373"/>
      <c r="E139" s="374"/>
      <c r="F139" s="374"/>
      <c r="G139" s="375"/>
      <c r="H139" s="25">
        <v>21</v>
      </c>
      <c r="I139" s="45" t="str">
        <f>IF(H139="","","-")</f>
        <v>-</v>
      </c>
      <c r="J139" s="62">
        <v>17</v>
      </c>
      <c r="K139" s="338"/>
      <c r="L139" s="25"/>
      <c r="M139" s="63">
        <f t="shared" si="30"/>
      </c>
      <c r="N139" s="62"/>
      <c r="O139" s="337"/>
      <c r="P139" s="23"/>
      <c r="Q139" s="45">
        <f t="shared" si="31"/>
      </c>
      <c r="R139" s="53"/>
      <c r="S139" s="337"/>
      <c r="T139" s="23"/>
      <c r="U139" s="45">
        <f t="shared" si="32"/>
      </c>
      <c r="V139" s="53"/>
      <c r="W139" s="300"/>
      <c r="X139" s="22">
        <f>AD138</f>
        <v>3</v>
      </c>
      <c r="Y139" s="21" t="s">
        <v>10</v>
      </c>
      <c r="Z139" s="21">
        <f>AE138</f>
        <v>1</v>
      </c>
      <c r="AA139" s="20" t="s">
        <v>7</v>
      </c>
      <c r="AB139" s="175"/>
      <c r="AC139" s="75"/>
      <c r="AD139" s="42"/>
      <c r="AE139" s="38"/>
      <c r="AF139" s="41"/>
      <c r="AG139" s="40"/>
      <c r="AH139" s="37"/>
      <c r="AI139" s="38"/>
      <c r="AJ139" s="38"/>
      <c r="AK139" s="37"/>
      <c r="AL139" s="92"/>
      <c r="AM139" s="92"/>
      <c r="AN139" s="92"/>
      <c r="AO139" s="92"/>
      <c r="AP139" s="92"/>
      <c r="AQ139" s="283" t="s">
        <v>326</v>
      </c>
      <c r="AR139" s="284"/>
      <c r="AS139" s="284"/>
      <c r="AT139" s="284"/>
      <c r="AU139" s="284"/>
      <c r="AV139" s="284" t="str">
        <f>C146</f>
        <v>今井教室</v>
      </c>
      <c r="AW139" s="284"/>
      <c r="AX139" s="284"/>
      <c r="AY139" s="284"/>
      <c r="AZ139" s="287"/>
      <c r="BA139" s="255"/>
      <c r="BB139" s="178"/>
    </row>
    <row r="140" spans="2:54" ht="12" customHeight="1">
      <c r="B140" s="93" t="s">
        <v>161</v>
      </c>
      <c r="C140" s="98" t="s">
        <v>154</v>
      </c>
      <c r="D140" s="47">
        <f>IF(J137="","",J137)</f>
        <v>18</v>
      </c>
      <c r="E140" s="45" t="str">
        <f aca="true" t="shared" si="33" ref="E140:E151">IF(D140="","","-")</f>
        <v>-</v>
      </c>
      <c r="F140" s="44">
        <f>IF(H137="","",H137)</f>
        <v>21</v>
      </c>
      <c r="G140" s="348" t="str">
        <f>IF(K137="","",IF(K137="○","×",IF(K137="×","○")))</f>
        <v>×</v>
      </c>
      <c r="H140" s="342"/>
      <c r="I140" s="343"/>
      <c r="J140" s="343"/>
      <c r="K140" s="344"/>
      <c r="L140" s="23">
        <v>21</v>
      </c>
      <c r="M140" s="45" t="str">
        <f t="shared" si="30"/>
        <v>-</v>
      </c>
      <c r="N140" s="53">
        <v>13</v>
      </c>
      <c r="O140" s="339" t="str">
        <f>IF(L140&lt;&gt;"",IF(L140&gt;N140,IF(L141&gt;N141,"○",IF(L142&gt;N142,"○","×")),IF(L141&gt;N141,IF(L142&gt;N142,"○","×"),"×")),"")</f>
        <v>○</v>
      </c>
      <c r="P140" s="24">
        <v>17</v>
      </c>
      <c r="Q140" s="49" t="str">
        <f t="shared" si="31"/>
        <v>-</v>
      </c>
      <c r="R140" s="54">
        <v>21</v>
      </c>
      <c r="S140" s="339" t="str">
        <f>IF(P140&lt;&gt;"",IF(P140&gt;R140,IF(P141&gt;R141,"○",IF(P142&gt;R142,"○","×")),IF(P141&gt;R141,IF(P142&gt;R142,"○","×"),"×")),"")</f>
        <v>×</v>
      </c>
      <c r="T140" s="24">
        <v>21</v>
      </c>
      <c r="U140" s="49" t="str">
        <f t="shared" si="32"/>
        <v>-</v>
      </c>
      <c r="V140" s="54">
        <v>7</v>
      </c>
      <c r="W140" s="340" t="str">
        <f>IF(T140&lt;&gt;"",IF(T140&gt;V140,IF(T141&gt;V141,"○",IF(T142&gt;V142,"○","×")),IF(T141&gt;V141,IF(T142&gt;V142,"○","×"),"×")),"")</f>
        <v>○</v>
      </c>
      <c r="X140" s="313" t="s">
        <v>216</v>
      </c>
      <c r="Y140" s="314"/>
      <c r="Z140" s="314"/>
      <c r="AA140" s="315"/>
      <c r="AB140" s="174"/>
      <c r="AC140" s="75"/>
      <c r="AD140" s="59"/>
      <c r="AE140" s="56"/>
      <c r="AF140" s="58"/>
      <c r="AG140" s="57"/>
      <c r="AH140" s="55"/>
      <c r="AI140" s="56"/>
      <c r="AJ140" s="56"/>
      <c r="AK140" s="55"/>
      <c r="AL140" s="92"/>
      <c r="AM140" s="92"/>
      <c r="AN140" s="92"/>
      <c r="AO140" s="92"/>
      <c r="AP140" s="92"/>
      <c r="AQ140" s="285"/>
      <c r="AR140" s="286"/>
      <c r="AS140" s="286"/>
      <c r="AT140" s="286"/>
      <c r="AU140" s="286"/>
      <c r="AV140" s="286"/>
      <c r="AW140" s="286"/>
      <c r="AX140" s="286"/>
      <c r="AY140" s="286"/>
      <c r="AZ140" s="288"/>
      <c r="BA140" s="255"/>
      <c r="BB140" s="178"/>
    </row>
    <row r="141" spans="2:53" ht="12" customHeight="1">
      <c r="B141" s="93" t="s">
        <v>203</v>
      </c>
      <c r="C141" s="99" t="s">
        <v>154</v>
      </c>
      <c r="D141" s="47">
        <f>IF(J138="","",J138)</f>
        <v>21</v>
      </c>
      <c r="E141" s="45" t="str">
        <f t="shared" si="33"/>
        <v>-</v>
      </c>
      <c r="F141" s="44">
        <f>IF(H138="","",H138)</f>
        <v>17</v>
      </c>
      <c r="G141" s="349" t="str">
        <f>IF(I138="","",I138)</f>
        <v>-</v>
      </c>
      <c r="H141" s="345"/>
      <c r="I141" s="346"/>
      <c r="J141" s="346"/>
      <c r="K141" s="347"/>
      <c r="L141" s="23">
        <v>21</v>
      </c>
      <c r="M141" s="45" t="str">
        <f t="shared" si="30"/>
        <v>-</v>
      </c>
      <c r="N141" s="53">
        <v>6</v>
      </c>
      <c r="O141" s="337"/>
      <c r="P141" s="23">
        <v>17</v>
      </c>
      <c r="Q141" s="45" t="str">
        <f t="shared" si="31"/>
        <v>-</v>
      </c>
      <c r="R141" s="53">
        <v>21</v>
      </c>
      <c r="S141" s="337"/>
      <c r="T141" s="23">
        <v>21</v>
      </c>
      <c r="U141" s="45" t="str">
        <f t="shared" si="32"/>
        <v>-</v>
      </c>
      <c r="V141" s="53">
        <v>8</v>
      </c>
      <c r="W141" s="300"/>
      <c r="X141" s="304"/>
      <c r="Y141" s="305"/>
      <c r="Z141" s="305"/>
      <c r="AA141" s="306"/>
      <c r="AB141" s="174"/>
      <c r="AC141" s="75"/>
      <c r="AD141" s="42">
        <f>COUNTIF(D140:W142,"○")</f>
        <v>2</v>
      </c>
      <c r="AE141" s="38">
        <f>COUNTIF(D140:W142,"×")</f>
        <v>2</v>
      </c>
      <c r="AF141" s="41">
        <f>(IF((D140&gt;F140),1,0))+(IF((D141&gt;F141),1,0))+(IF((D142&gt;F142),1,0))+(IF((H140&gt;J140),1,0))+(IF((H141&gt;J141),1,0))+(IF((H142&gt;J142),1,0))+(IF((L140&gt;N140),1,0))+(IF((L141&gt;N141),1,0))+(IF((L142&gt;N142),1,0))+(IF((P140&gt;R140),1,0))+(IF((P141&gt;R141),1,0))+(IF((P142&gt;R142),1,0))+(IF((T140&gt;V140),1,0))+(IF((T141&gt;V141),1,0))+(IF((T142&gt;V142),1,0))</f>
        <v>5</v>
      </c>
      <c r="AG141" s="40">
        <f>(IF((D140&lt;F140),1,0))+(IF((D141&lt;F141),1,0))+(IF((D142&lt;F142),1,0))+(IF((H140&lt;J140),1,0))+(IF((H141&lt;J141),1,0))+(IF((H142&lt;J142),1,0))+(IF((L140&lt;N140),1,0))+(IF((L141&lt;N141),1,0))+(IF((L142&lt;N142),1,0))+(IF((P140&lt;R140),1,0))+(IF((P141&lt;R141),1,0))+(IF((P142&lt;R142),1,0))+(IF((T140&lt;V140),1,0))+(IF((T141&lt;V141),1,0))+(IF((T142&lt;V142),1,0))</f>
        <v>4</v>
      </c>
      <c r="AH141" s="39">
        <f>AF141-AG141</f>
        <v>1</v>
      </c>
      <c r="AI141" s="38">
        <f>SUM(D140:D142,H140:H142,L140:L142,P140:P142,T140:T142)</f>
        <v>174</v>
      </c>
      <c r="AJ141" s="38">
        <f>SUM(F140:F142,J140:J142,N140:N142,R140:R142,V140:V142)</f>
        <v>135</v>
      </c>
      <c r="AK141" s="37">
        <f>AI141-AJ141</f>
        <v>39</v>
      </c>
      <c r="AQ141" s="283" t="s">
        <v>167</v>
      </c>
      <c r="AR141" s="284"/>
      <c r="AS141" s="284"/>
      <c r="AT141" s="284"/>
      <c r="AU141" s="284"/>
      <c r="AV141" s="284" t="str">
        <f>C147</f>
        <v>今井教室</v>
      </c>
      <c r="AW141" s="284"/>
      <c r="AX141" s="284"/>
      <c r="AY141" s="284"/>
      <c r="AZ141" s="287"/>
      <c r="BA141" s="254"/>
    </row>
    <row r="142" spans="2:55" ht="12" customHeight="1">
      <c r="B142" s="95"/>
      <c r="C142" s="100"/>
      <c r="D142" s="65">
        <f>IF(J139="","",J139)</f>
        <v>17</v>
      </c>
      <c r="E142" s="45" t="str">
        <f t="shared" si="33"/>
        <v>-</v>
      </c>
      <c r="F142" s="64">
        <f>IF(H139="","",H139)</f>
        <v>21</v>
      </c>
      <c r="G142" s="384" t="str">
        <f>IF(I139="","",I139)</f>
        <v>-</v>
      </c>
      <c r="H142" s="376"/>
      <c r="I142" s="374"/>
      <c r="J142" s="374"/>
      <c r="K142" s="375"/>
      <c r="L142" s="25"/>
      <c r="M142" s="45">
        <f t="shared" si="30"/>
      </c>
      <c r="N142" s="62"/>
      <c r="O142" s="338"/>
      <c r="P142" s="25"/>
      <c r="Q142" s="63">
        <f t="shared" si="31"/>
      </c>
      <c r="R142" s="62"/>
      <c r="S142" s="338"/>
      <c r="T142" s="25"/>
      <c r="U142" s="63">
        <f t="shared" si="32"/>
      </c>
      <c r="V142" s="62"/>
      <c r="W142" s="300"/>
      <c r="X142" s="22">
        <f>AD141</f>
        <v>2</v>
      </c>
      <c r="Y142" s="21" t="s">
        <v>10</v>
      </c>
      <c r="Z142" s="21">
        <f>AE141</f>
        <v>2</v>
      </c>
      <c r="AA142" s="20" t="s">
        <v>7</v>
      </c>
      <c r="AB142" s="21"/>
      <c r="AC142" s="75"/>
      <c r="AD142" s="30"/>
      <c r="AE142" s="27"/>
      <c r="AF142" s="29"/>
      <c r="AG142" s="28"/>
      <c r="AH142" s="26"/>
      <c r="AI142" s="27"/>
      <c r="AJ142" s="27"/>
      <c r="AK142" s="26"/>
      <c r="AL142" s="152"/>
      <c r="AM142" s="152"/>
      <c r="AN142" s="153"/>
      <c r="AO142" s="153"/>
      <c r="AQ142" s="285"/>
      <c r="AR142" s="286"/>
      <c r="AS142" s="286"/>
      <c r="AT142" s="286"/>
      <c r="AU142" s="286"/>
      <c r="AV142" s="286"/>
      <c r="AW142" s="286"/>
      <c r="AX142" s="286"/>
      <c r="AY142" s="286"/>
      <c r="AZ142" s="288"/>
      <c r="BA142" s="254"/>
      <c r="BC142" s="178"/>
    </row>
    <row r="143" spans="2:55" ht="12" customHeight="1">
      <c r="B143" s="101" t="s">
        <v>162</v>
      </c>
      <c r="C143" s="99" t="s">
        <v>164</v>
      </c>
      <c r="D143" s="47">
        <f>IF(N137="","",N137)</f>
        <v>11</v>
      </c>
      <c r="E143" s="49" t="str">
        <f t="shared" si="33"/>
        <v>-</v>
      </c>
      <c r="F143" s="44">
        <f>IF(L137="","",L137)</f>
        <v>21</v>
      </c>
      <c r="G143" s="348" t="str">
        <f>IF(O137="","",IF(O137="○","×",IF(O137="×","○")))</f>
        <v>×</v>
      </c>
      <c r="H143" s="46">
        <f>IF(N140="","",N140)</f>
        <v>13</v>
      </c>
      <c r="I143" s="45" t="str">
        <f aca="true" t="shared" si="34" ref="I143:I151">IF(H143="","","-")</f>
        <v>-</v>
      </c>
      <c r="J143" s="44">
        <f>IF(L140="","",L140)</f>
        <v>21</v>
      </c>
      <c r="K143" s="348" t="str">
        <f>IF(O140="","",IF(O140="○","×",IF(O140="×","○")))</f>
        <v>×</v>
      </c>
      <c r="L143" s="342"/>
      <c r="M143" s="343"/>
      <c r="N143" s="343"/>
      <c r="O143" s="344"/>
      <c r="P143" s="23">
        <v>21</v>
      </c>
      <c r="Q143" s="45" t="str">
        <f t="shared" si="31"/>
        <v>-</v>
      </c>
      <c r="R143" s="53">
        <v>23</v>
      </c>
      <c r="S143" s="337" t="str">
        <f>IF(P143&lt;&gt;"",IF(P143&gt;R143,IF(P144&gt;R144,"○",IF(P145&gt;R145,"○","×")),IF(P144&gt;R144,IF(P145&gt;R145,"○","×"),"×")),"")</f>
        <v>×</v>
      </c>
      <c r="T143" s="23">
        <v>21</v>
      </c>
      <c r="U143" s="45" t="str">
        <f t="shared" si="32"/>
        <v>-</v>
      </c>
      <c r="V143" s="53">
        <v>6</v>
      </c>
      <c r="W143" s="340" t="str">
        <f>IF(T143&lt;&gt;"",IF(T143&gt;V143,IF(T144&gt;V144,"○",IF(T145&gt;V145,"○","×")),IF(T144&gt;V144,IF(T145&gt;V145,"○","×"),"×")),"")</f>
        <v>○</v>
      </c>
      <c r="X143" s="313" t="s">
        <v>215</v>
      </c>
      <c r="Y143" s="314"/>
      <c r="Z143" s="314"/>
      <c r="AA143" s="315"/>
      <c r="AB143" s="174"/>
      <c r="AC143" s="75"/>
      <c r="AD143" s="42"/>
      <c r="AE143" s="38"/>
      <c r="AF143" s="41"/>
      <c r="AG143" s="40"/>
      <c r="AH143" s="37"/>
      <c r="AI143" s="38"/>
      <c r="AJ143" s="38"/>
      <c r="AK143" s="37"/>
      <c r="AL143" s="152"/>
      <c r="AM143" s="152"/>
      <c r="AN143" s="153"/>
      <c r="AO143" s="153"/>
      <c r="AQ143" s="289" t="s">
        <v>70</v>
      </c>
      <c r="AR143" s="289"/>
      <c r="AS143" s="289"/>
      <c r="AT143" s="289"/>
      <c r="AU143" s="289"/>
      <c r="AV143" s="289"/>
      <c r="AW143" s="289"/>
      <c r="AX143" s="289"/>
      <c r="AY143" s="289"/>
      <c r="AZ143" s="289"/>
      <c r="BA143" s="289"/>
      <c r="BC143" s="178"/>
    </row>
    <row r="144" spans="2:53" ht="12" customHeight="1">
      <c r="B144" s="101" t="s">
        <v>163</v>
      </c>
      <c r="C144" s="99" t="s">
        <v>164</v>
      </c>
      <c r="D144" s="47">
        <f>IF(N138="","",N138)</f>
        <v>9</v>
      </c>
      <c r="E144" s="45" t="str">
        <f t="shared" si="33"/>
        <v>-</v>
      </c>
      <c r="F144" s="44">
        <f>IF(L138="","",L138)</f>
        <v>21</v>
      </c>
      <c r="G144" s="349">
        <f>IF(I141="","",I141)</f>
      </c>
      <c r="H144" s="46">
        <f>IF(N141="","",N141)</f>
        <v>6</v>
      </c>
      <c r="I144" s="45" t="str">
        <f t="shared" si="34"/>
        <v>-</v>
      </c>
      <c r="J144" s="44">
        <f>IF(L141="","",L141)</f>
        <v>21</v>
      </c>
      <c r="K144" s="349" t="str">
        <f>IF(M141="","",M141)</f>
        <v>-</v>
      </c>
      <c r="L144" s="345"/>
      <c r="M144" s="346"/>
      <c r="N144" s="346"/>
      <c r="O144" s="347"/>
      <c r="P144" s="23">
        <v>8</v>
      </c>
      <c r="Q144" s="45" t="str">
        <f t="shared" si="31"/>
        <v>-</v>
      </c>
      <c r="R144" s="53">
        <v>21</v>
      </c>
      <c r="S144" s="337"/>
      <c r="T144" s="23">
        <v>21</v>
      </c>
      <c r="U144" s="45" t="str">
        <f t="shared" si="32"/>
        <v>-</v>
      </c>
      <c r="V144" s="53">
        <v>17</v>
      </c>
      <c r="W144" s="300"/>
      <c r="X144" s="304"/>
      <c r="Y144" s="305"/>
      <c r="Z144" s="305"/>
      <c r="AA144" s="306"/>
      <c r="AB144" s="174"/>
      <c r="AC144" s="75"/>
      <c r="AD144" s="42">
        <f>COUNTIF(D143:W145,"○")</f>
        <v>1</v>
      </c>
      <c r="AE144" s="38">
        <f>COUNTIF(D143:W145,"×")</f>
        <v>3</v>
      </c>
      <c r="AF144" s="41">
        <f>(IF((D143&gt;F143),1,0))+(IF((D144&gt;F144),1,0))+(IF((D145&gt;F145),1,0))+(IF((H143&gt;J143),1,0))+(IF((H144&gt;J144),1,0))+(IF((H145&gt;J145),1,0))+(IF((L143&gt;N143),1,0))+(IF((L144&gt;N144),1,0))+(IF((L145&gt;N145),1,0))+(IF((P143&gt;R143),1,0))+(IF((P144&gt;R144),1,0))+(IF((P145&gt;R145),1,0))+(IF((T143&gt;V143),1,0))+(IF((T144&gt;V144),1,0))+(IF((T145&gt;V145),1,0))</f>
        <v>2</v>
      </c>
      <c r="AG144" s="40">
        <f>(IF((D143&lt;F143),1,0))+(IF((D144&lt;F144),1,0))+(IF((D145&lt;F145),1,0))+(IF((H143&lt;J143),1,0))+(IF((H144&lt;J144),1,0))+(IF((H145&lt;J145),1,0))+(IF((L143&lt;N143),1,0))+(IF((L144&lt;N144),1,0))+(IF((L145&lt;N145),1,0))+(IF((P143&lt;R143),1,0))+(IF((P144&lt;R144),1,0))+(IF((P145&lt;R145),1,0))+(IF((T143&lt;V143),1,0))+(IF((T144&lt;V144),1,0))+(IF((T145&lt;V145),1,0))</f>
        <v>6</v>
      </c>
      <c r="AH144" s="39">
        <f>AF144-AG144</f>
        <v>-4</v>
      </c>
      <c r="AI144" s="38">
        <f>SUM(D143:D145,H143:H145,L143:L145,P143:P145,T143:T145)</f>
        <v>110</v>
      </c>
      <c r="AJ144" s="38">
        <f>SUM(F143:F145,J143:J145,N143:N145,R143:R145,V143:V145)</f>
        <v>151</v>
      </c>
      <c r="AK144" s="37">
        <f>AI144-AJ144</f>
        <v>-41</v>
      </c>
      <c r="AL144" s="152"/>
      <c r="AM144" s="152"/>
      <c r="AN144" s="153"/>
      <c r="AO144" s="153"/>
      <c r="AQ144" s="289"/>
      <c r="AR144" s="289"/>
      <c r="AS144" s="289"/>
      <c r="AT144" s="289"/>
      <c r="AU144" s="289"/>
      <c r="AV144" s="289"/>
      <c r="AW144" s="289"/>
      <c r="AX144" s="289"/>
      <c r="AY144" s="289"/>
      <c r="AZ144" s="289"/>
      <c r="BA144" s="289"/>
    </row>
    <row r="145" spans="2:54" ht="12" customHeight="1">
      <c r="B145" s="95"/>
      <c r="C145" s="100"/>
      <c r="D145" s="47">
        <f>IF(N139="","",N139)</f>
      </c>
      <c r="E145" s="45">
        <f t="shared" si="33"/>
      </c>
      <c r="F145" s="44">
        <f>IF(L139="","",L139)</f>
      </c>
      <c r="G145" s="349">
        <f>IF(I142="","",I142)</f>
      </c>
      <c r="H145" s="46">
        <f>IF(N142="","",N142)</f>
      </c>
      <c r="I145" s="45">
        <f t="shared" si="34"/>
      </c>
      <c r="J145" s="44">
        <f>IF(L142="","",L142)</f>
      </c>
      <c r="K145" s="349">
        <f>IF(M142="","",M142)</f>
      </c>
      <c r="L145" s="345"/>
      <c r="M145" s="346"/>
      <c r="N145" s="346"/>
      <c r="O145" s="347"/>
      <c r="P145" s="23"/>
      <c r="Q145" s="45">
        <f t="shared" si="31"/>
      </c>
      <c r="R145" s="53"/>
      <c r="S145" s="338"/>
      <c r="T145" s="23"/>
      <c r="U145" s="45">
        <f t="shared" si="32"/>
      </c>
      <c r="V145" s="53"/>
      <c r="W145" s="341"/>
      <c r="X145" s="22">
        <f>AD144</f>
        <v>1</v>
      </c>
      <c r="Y145" s="21" t="s">
        <v>10</v>
      </c>
      <c r="Z145" s="21">
        <f>AE144</f>
        <v>3</v>
      </c>
      <c r="AA145" s="20" t="s">
        <v>7</v>
      </c>
      <c r="AB145" s="21"/>
      <c r="AC145" s="75"/>
      <c r="AD145" s="42"/>
      <c r="AE145" s="38"/>
      <c r="AF145" s="41"/>
      <c r="AG145" s="40"/>
      <c r="AH145" s="37"/>
      <c r="AI145" s="38"/>
      <c r="AJ145" s="38"/>
      <c r="AK145" s="37"/>
      <c r="AL145" s="152"/>
      <c r="AM145" s="152"/>
      <c r="AN145" s="153"/>
      <c r="AO145" s="153"/>
      <c r="AQ145" s="283" t="s">
        <v>159</v>
      </c>
      <c r="AR145" s="284"/>
      <c r="AS145" s="284"/>
      <c r="AT145" s="284"/>
      <c r="AU145" s="284"/>
      <c r="AV145" s="284" t="str">
        <f>C137</f>
        <v>YONDEN</v>
      </c>
      <c r="AW145" s="284"/>
      <c r="AX145" s="284"/>
      <c r="AY145" s="284"/>
      <c r="AZ145" s="287"/>
      <c r="BA145" s="256"/>
      <c r="BB145" s="179"/>
    </row>
    <row r="146" spans="2:54" ht="12" customHeight="1">
      <c r="B146" s="93" t="s">
        <v>326</v>
      </c>
      <c r="C146" s="94" t="s">
        <v>164</v>
      </c>
      <c r="D146" s="51">
        <f>IF(R137="","",R137)</f>
        <v>21</v>
      </c>
      <c r="E146" s="49" t="str">
        <f t="shared" si="33"/>
        <v>-</v>
      </c>
      <c r="F146" s="48">
        <f>IF(P137="","",P137)</f>
        <v>19</v>
      </c>
      <c r="G146" s="363" t="str">
        <f>IF(S137="","",IF(S137="○","×",IF(S137="×","○")))</f>
        <v>○</v>
      </c>
      <c r="H146" s="50">
        <f>IF(R140="","",R140)</f>
        <v>21</v>
      </c>
      <c r="I146" s="49" t="str">
        <f t="shared" si="34"/>
        <v>-</v>
      </c>
      <c r="J146" s="48">
        <f>IF(P140="","",P140)</f>
        <v>17</v>
      </c>
      <c r="K146" s="348" t="str">
        <f>IF(S140="","",IF(S140="○","×",IF(S140="×","○")))</f>
        <v>○</v>
      </c>
      <c r="L146" s="48">
        <f>IF(R143="","",R143)</f>
        <v>23</v>
      </c>
      <c r="M146" s="49" t="str">
        <f aca="true" t="shared" si="35" ref="M146:M151">IF(L146="","","-")</f>
        <v>-</v>
      </c>
      <c r="N146" s="48">
        <f>IF(P143="","",P143)</f>
        <v>21</v>
      </c>
      <c r="O146" s="348" t="str">
        <f>IF(S143="","",IF(S143="○","×",IF(S143="×","○")))</f>
        <v>○</v>
      </c>
      <c r="P146" s="342"/>
      <c r="Q146" s="343"/>
      <c r="R146" s="343"/>
      <c r="S146" s="344"/>
      <c r="T146" s="24">
        <v>21</v>
      </c>
      <c r="U146" s="49" t="str">
        <f t="shared" si="32"/>
        <v>-</v>
      </c>
      <c r="V146" s="54">
        <v>7</v>
      </c>
      <c r="W146" s="300" t="str">
        <f>IF(T146&lt;&gt;"",IF(T146&gt;V146,IF(T147&gt;V147,"○",IF(T148&gt;V148,"○","×")),IF(T147&gt;V147,IF(T148&gt;V148,"○","×"),"×")),"")</f>
        <v>○</v>
      </c>
      <c r="X146" s="313" t="s">
        <v>213</v>
      </c>
      <c r="Y146" s="314"/>
      <c r="Z146" s="314"/>
      <c r="AA146" s="315"/>
      <c r="AB146" s="174"/>
      <c r="AC146" s="75"/>
      <c r="AD146" s="59"/>
      <c r="AE146" s="56"/>
      <c r="AF146" s="58"/>
      <c r="AG146" s="57"/>
      <c r="AH146" s="55"/>
      <c r="AI146" s="56"/>
      <c r="AJ146" s="56"/>
      <c r="AK146" s="55"/>
      <c r="AL146" s="152"/>
      <c r="AM146" s="152"/>
      <c r="AN146" s="153"/>
      <c r="AO146" s="153"/>
      <c r="AQ146" s="285"/>
      <c r="AR146" s="286"/>
      <c r="AS146" s="286"/>
      <c r="AT146" s="286"/>
      <c r="AU146" s="286"/>
      <c r="AV146" s="286"/>
      <c r="AW146" s="286"/>
      <c r="AX146" s="286"/>
      <c r="AY146" s="286"/>
      <c r="AZ146" s="288"/>
      <c r="BA146" s="256"/>
      <c r="BB146" s="179"/>
    </row>
    <row r="147" spans="2:53" ht="12" customHeight="1">
      <c r="B147" s="93" t="s">
        <v>167</v>
      </c>
      <c r="C147" s="94" t="s">
        <v>164</v>
      </c>
      <c r="D147" s="47">
        <f>IF(R138="","",R138)</f>
        <v>21</v>
      </c>
      <c r="E147" s="45" t="str">
        <f t="shared" si="33"/>
        <v>-</v>
      </c>
      <c r="F147" s="44">
        <f>IF(P138="","",P138)</f>
        <v>14</v>
      </c>
      <c r="G147" s="364" t="str">
        <f>IF(I144="","",I144)</f>
        <v>-</v>
      </c>
      <c r="H147" s="46">
        <f>IF(R141="","",R141)</f>
        <v>21</v>
      </c>
      <c r="I147" s="45" t="str">
        <f t="shared" si="34"/>
        <v>-</v>
      </c>
      <c r="J147" s="44">
        <f>IF(P141="","",P141)</f>
        <v>17</v>
      </c>
      <c r="K147" s="349">
        <f>IF(M144="","",M144)</f>
      </c>
      <c r="L147" s="44">
        <f>IF(R144="","",R144)</f>
        <v>21</v>
      </c>
      <c r="M147" s="45" t="str">
        <f t="shared" si="35"/>
        <v>-</v>
      </c>
      <c r="N147" s="44">
        <f>IF(P144="","",P144)</f>
        <v>8</v>
      </c>
      <c r="O147" s="349" t="str">
        <f>IF(Q144="","",Q144)</f>
        <v>-</v>
      </c>
      <c r="P147" s="345"/>
      <c r="Q147" s="346"/>
      <c r="R147" s="346"/>
      <c r="S147" s="347"/>
      <c r="T147" s="23">
        <v>21</v>
      </c>
      <c r="U147" s="45" t="str">
        <f t="shared" si="32"/>
        <v>-</v>
      </c>
      <c r="V147" s="53">
        <v>10</v>
      </c>
      <c r="W147" s="300"/>
      <c r="X147" s="304"/>
      <c r="Y147" s="305"/>
      <c r="Z147" s="305"/>
      <c r="AA147" s="306"/>
      <c r="AB147" s="174"/>
      <c r="AC147" s="75"/>
      <c r="AD147" s="42">
        <f>COUNTIF(D146:W148,"○")</f>
        <v>4</v>
      </c>
      <c r="AE147" s="38">
        <f>COUNTIF(D146:W148,"×")</f>
        <v>0</v>
      </c>
      <c r="AF147" s="41">
        <f>(IF((D146&gt;F146),1,0))+(IF((D147&gt;F147),1,0))+(IF((D148&gt;F148),1,0))+(IF((H146&gt;J146),1,0))+(IF((H147&gt;J147),1,0))+(IF((H148&gt;J148),1,0))+(IF((L146&gt;N146),1,0))+(IF((L147&gt;N147),1,0))+(IF((L148&gt;N148),1,0))+(IF((P146&gt;R146),1,0))+(IF((P147&gt;R147),1,0))+(IF((P148&gt;R148),1,0))+(IF((T146&gt;V146),1,0))+(IF((T147&gt;V147),1,0))+(IF((T148&gt;V148),1,0))</f>
        <v>8</v>
      </c>
      <c r="AG147" s="40">
        <f>(IF((D146&lt;F146),1,0))+(IF((D147&lt;F147),1,0))+(IF((D148&lt;F148),1,0))+(IF((H146&lt;J146),1,0))+(IF((H147&lt;J147),1,0))+(IF((H148&lt;J148),1,0))+(IF((L146&lt;N146),1,0))+(IF((L147&lt;N147),1,0))+(IF((L148&lt;N148),1,0))+(IF((P146&lt;R146),1,0))+(IF((P147&lt;R147),1,0))+(IF((P148&lt;R148),1,0))+(IF((T146&lt;V146),1,0))+(IF((T147&lt;V147),1,0))+(IF((T148&lt;V148),1,0))</f>
        <v>0</v>
      </c>
      <c r="AH147" s="39">
        <f>AF147-AG147</f>
        <v>8</v>
      </c>
      <c r="AI147" s="38">
        <f>SUM(D146:D148,H146:H148,L146:L148,P146:P148,T146:T148)</f>
        <v>170</v>
      </c>
      <c r="AJ147" s="38">
        <f>SUM(F146:F148,J146:J148,N146:N148,R146:R148,V146:V148)</f>
        <v>113</v>
      </c>
      <c r="AK147" s="37">
        <f>AI147-AJ147</f>
        <v>57</v>
      </c>
      <c r="AL147" s="152"/>
      <c r="AM147" s="152"/>
      <c r="AN147" s="153"/>
      <c r="AO147" s="153"/>
      <c r="AQ147" s="283" t="s">
        <v>160</v>
      </c>
      <c r="AR147" s="284"/>
      <c r="AS147" s="284"/>
      <c r="AT147" s="284"/>
      <c r="AU147" s="284"/>
      <c r="AV147" s="284" t="str">
        <f>C138</f>
        <v>YONDEN</v>
      </c>
      <c r="AW147" s="284"/>
      <c r="AX147" s="284"/>
      <c r="AY147" s="284"/>
      <c r="AZ147" s="287"/>
      <c r="BA147" s="254"/>
    </row>
    <row r="148" spans="2:55" ht="12" customHeight="1">
      <c r="B148" s="95"/>
      <c r="C148" s="157"/>
      <c r="D148" s="47">
        <f>IF(R139="","",R139)</f>
      </c>
      <c r="E148" s="45">
        <f t="shared" si="33"/>
      </c>
      <c r="F148" s="44">
        <f>IF(P139="","",P139)</f>
      </c>
      <c r="G148" s="364">
        <f>IF(I145="","",I145)</f>
      </c>
      <c r="H148" s="46">
        <f>IF(R142="","",R142)</f>
      </c>
      <c r="I148" s="45">
        <f t="shared" si="34"/>
      </c>
      <c r="J148" s="44">
        <f>IF(P142="","",P142)</f>
      </c>
      <c r="K148" s="349">
        <f>IF(M145="","",M145)</f>
      </c>
      <c r="L148" s="44">
        <f>IF(R145="","",R145)</f>
      </c>
      <c r="M148" s="45">
        <f t="shared" si="35"/>
      </c>
      <c r="N148" s="44">
        <f>IF(P145="","",P145)</f>
      </c>
      <c r="O148" s="349">
        <f>IF(Q145="","",Q145)</f>
      </c>
      <c r="P148" s="345"/>
      <c r="Q148" s="346"/>
      <c r="R148" s="346"/>
      <c r="S148" s="347"/>
      <c r="T148" s="23"/>
      <c r="U148" s="45">
        <f t="shared" si="32"/>
      </c>
      <c r="V148" s="53"/>
      <c r="W148" s="341"/>
      <c r="X148" s="22">
        <f>AD147</f>
        <v>4</v>
      </c>
      <c r="Y148" s="21" t="s">
        <v>10</v>
      </c>
      <c r="Z148" s="21">
        <f>AE147</f>
        <v>0</v>
      </c>
      <c r="AA148" s="20" t="s">
        <v>7</v>
      </c>
      <c r="AB148" s="21"/>
      <c r="AC148" s="75"/>
      <c r="AD148" s="30"/>
      <c r="AE148" s="27"/>
      <c r="AF148" s="29"/>
      <c r="AG148" s="28"/>
      <c r="AH148" s="26"/>
      <c r="AI148" s="27"/>
      <c r="AJ148" s="27"/>
      <c r="AK148" s="26"/>
      <c r="AL148" s="152"/>
      <c r="AM148" s="152"/>
      <c r="AN148" s="153"/>
      <c r="AO148" s="153"/>
      <c r="AQ148" s="285"/>
      <c r="AR148" s="286"/>
      <c r="AS148" s="286"/>
      <c r="AT148" s="286"/>
      <c r="AU148" s="286"/>
      <c r="AV148" s="286"/>
      <c r="AW148" s="286"/>
      <c r="AX148" s="286"/>
      <c r="AY148" s="286"/>
      <c r="AZ148" s="288"/>
      <c r="BA148" s="254"/>
      <c r="BC148" s="179"/>
    </row>
    <row r="149" spans="2:55" ht="12" customHeight="1">
      <c r="B149" s="101" t="s">
        <v>165</v>
      </c>
      <c r="C149" s="94" t="s">
        <v>164</v>
      </c>
      <c r="D149" s="51">
        <f>IF(V137="","",V137)</f>
        <v>10</v>
      </c>
      <c r="E149" s="49" t="str">
        <f t="shared" si="33"/>
        <v>-</v>
      </c>
      <c r="F149" s="48">
        <f>IF(T137="","",T137)</f>
        <v>21</v>
      </c>
      <c r="G149" s="363" t="str">
        <f>IF(W137="","",IF(W137="○","×",IF(W137="×","○")))</f>
        <v>×</v>
      </c>
      <c r="H149" s="50">
        <f>IF(V140="","",V140)</f>
        <v>7</v>
      </c>
      <c r="I149" s="49" t="str">
        <f t="shared" si="34"/>
        <v>-</v>
      </c>
      <c r="J149" s="48">
        <f>IF(T140="","",T140)</f>
        <v>21</v>
      </c>
      <c r="K149" s="348" t="str">
        <f>IF(W140="","",IF(W140="○","×",IF(W140="×","○")))</f>
        <v>×</v>
      </c>
      <c r="L149" s="48">
        <f>IF(V143="","",V143)</f>
        <v>6</v>
      </c>
      <c r="M149" s="49" t="str">
        <f t="shared" si="35"/>
        <v>-</v>
      </c>
      <c r="N149" s="48">
        <f>IF(T143="","",T143)</f>
        <v>21</v>
      </c>
      <c r="O149" s="348" t="str">
        <f>IF(W143="","",IF(W143="○","×",IF(W143="×","○")))</f>
        <v>×</v>
      </c>
      <c r="P149" s="50">
        <f>IF(V146="","",V146)</f>
        <v>7</v>
      </c>
      <c r="Q149" s="49" t="str">
        <f>IF(P149="","","-")</f>
        <v>-</v>
      </c>
      <c r="R149" s="48">
        <f>IF(T146="","",T146)</f>
        <v>21</v>
      </c>
      <c r="S149" s="348" t="str">
        <f>IF(W146="","",IF(W146="○","×",IF(W146="×","○")))</f>
        <v>×</v>
      </c>
      <c r="T149" s="342"/>
      <c r="U149" s="343"/>
      <c r="V149" s="343"/>
      <c r="W149" s="344"/>
      <c r="X149" s="313" t="s">
        <v>230</v>
      </c>
      <c r="Y149" s="314"/>
      <c r="Z149" s="314"/>
      <c r="AA149" s="315"/>
      <c r="AB149" s="174"/>
      <c r="AC149" s="75"/>
      <c r="AD149" s="42"/>
      <c r="AE149" s="38"/>
      <c r="AF149" s="41"/>
      <c r="AG149" s="40"/>
      <c r="AH149" s="37"/>
      <c r="AI149" s="38"/>
      <c r="AJ149" s="38"/>
      <c r="AK149" s="37"/>
      <c r="AL149" s="152"/>
      <c r="AM149" s="152"/>
      <c r="AN149" s="153"/>
      <c r="AO149" s="153"/>
      <c r="BA149" s="88"/>
      <c r="BC149" s="179"/>
    </row>
    <row r="150" spans="2:53" ht="12" customHeight="1">
      <c r="B150" s="101" t="s">
        <v>166</v>
      </c>
      <c r="C150" s="94" t="s">
        <v>164</v>
      </c>
      <c r="D150" s="47">
        <f>IF(V138="","",V138)</f>
        <v>9</v>
      </c>
      <c r="E150" s="45" t="str">
        <f t="shared" si="33"/>
        <v>-</v>
      </c>
      <c r="F150" s="44">
        <f>IF(T138="","",T138)</f>
        <v>21</v>
      </c>
      <c r="G150" s="364">
        <f>IF(I141="","",I141)</f>
      </c>
      <c r="H150" s="46">
        <f>IF(V141="","",V141)</f>
        <v>8</v>
      </c>
      <c r="I150" s="45" t="str">
        <f t="shared" si="34"/>
        <v>-</v>
      </c>
      <c r="J150" s="44">
        <f>IF(T141="","",T141)</f>
        <v>21</v>
      </c>
      <c r="K150" s="349" t="str">
        <f>IF(M147="","",M147)</f>
        <v>-</v>
      </c>
      <c r="L150" s="44">
        <f>IF(V144="","",V144)</f>
        <v>17</v>
      </c>
      <c r="M150" s="45" t="str">
        <f t="shared" si="35"/>
        <v>-</v>
      </c>
      <c r="N150" s="44">
        <f>IF(T144="","",T144)</f>
        <v>21</v>
      </c>
      <c r="O150" s="349">
        <f>IF(Q147="","",Q147)</f>
      </c>
      <c r="P150" s="46">
        <f>IF(V147="","",V147)</f>
        <v>10</v>
      </c>
      <c r="Q150" s="45" t="str">
        <f>IF(P150="","","-")</f>
        <v>-</v>
      </c>
      <c r="R150" s="44">
        <f>IF(T147="","",T147)</f>
        <v>21</v>
      </c>
      <c r="S150" s="349" t="str">
        <f>IF(U147="","",U147)</f>
        <v>-</v>
      </c>
      <c r="T150" s="345"/>
      <c r="U150" s="346"/>
      <c r="V150" s="346"/>
      <c r="W150" s="347"/>
      <c r="X150" s="304"/>
      <c r="Y150" s="305"/>
      <c r="Z150" s="305"/>
      <c r="AA150" s="306"/>
      <c r="AB150" s="174"/>
      <c r="AC150" s="75"/>
      <c r="AD150" s="42">
        <f>COUNTIF(D149:W151,"○")</f>
        <v>0</v>
      </c>
      <c r="AE150" s="38">
        <f>COUNTIF(D149:W151,"×")</f>
        <v>4</v>
      </c>
      <c r="AF150" s="41">
        <f>(IF((D149&gt;F149),1,0))+(IF((D150&gt;F150),1,0))+(IF((D151&gt;F151),1,0))+(IF((H149&gt;J149),1,0))+(IF((H150&gt;J150),1,0))+(IF((H151&gt;J151),1,0))+(IF((L149&gt;N149),1,0))+(IF((L150&gt;N150),1,0))+(IF((L151&gt;N151),1,0))+(IF((P149&gt;R149),1,0))+(IF((P150&gt;R150),1,0))+(IF((P151&gt;R151),1,0))+(IF((T149&gt;V149),1,0))+(IF((T150&gt;V150),1,0))+(IF((T151&gt;V151),1,0))</f>
        <v>0</v>
      </c>
      <c r="AG150" s="40">
        <f>(IF((D149&lt;F149),1,0))+(IF((D150&lt;F150),1,0))+(IF((D151&lt;F151),1,0))+(IF((H149&lt;J149),1,0))+(IF((H150&lt;J150),1,0))+(IF((H151&lt;J151),1,0))+(IF((L149&lt;N149),1,0))+(IF((L150&lt;N150),1,0))+(IF((L151&lt;N151),1,0))+(IF((P149&lt;R149),1,0))+(IF((P150&lt;R150),1,0))+(IF((P151&lt;R151),1,0))+(IF((T149&lt;V149),1,0))+(IF((T150&lt;V150),1,0))+(IF((T151&lt;V151),1,0))</f>
        <v>8</v>
      </c>
      <c r="AH150" s="39">
        <f>AF150-AG150</f>
        <v>-8</v>
      </c>
      <c r="AI150" s="38">
        <f>SUM(D149:D151,H149:H151,L149:L151,P149:P151,T149:T151)</f>
        <v>74</v>
      </c>
      <c r="AJ150" s="38">
        <f>SUM(F149:F151,J149:J151,N149:N151,R149:R151,V149:V151)</f>
        <v>168</v>
      </c>
      <c r="AK150" s="37">
        <f>AI150-AJ150</f>
        <v>-94</v>
      </c>
      <c r="AL150" s="152"/>
      <c r="AM150" s="152"/>
      <c r="AN150" s="153"/>
      <c r="AO150" s="153"/>
      <c r="BA150" s="88"/>
    </row>
    <row r="151" spans="2:53" ht="12" customHeight="1" thickBot="1">
      <c r="B151" s="104"/>
      <c r="C151" s="105"/>
      <c r="D151" s="36">
        <f>IF(V139="","",V139)</f>
      </c>
      <c r="E151" s="34">
        <f t="shared" si="33"/>
      </c>
      <c r="F151" s="33">
        <f>IF(T139="","",T139)</f>
      </c>
      <c r="G151" s="365">
        <f>IF(I142="","",I142)</f>
      </c>
      <c r="H151" s="35">
        <f>IF(V142="","",V142)</f>
      </c>
      <c r="I151" s="34">
        <f t="shared" si="34"/>
      </c>
      <c r="J151" s="33">
        <f>IF(T142="","",T142)</f>
      </c>
      <c r="K151" s="366">
        <f>IF(M148="","",M148)</f>
      </c>
      <c r="L151" s="33">
        <f>IF(V145="","",V145)</f>
      </c>
      <c r="M151" s="34">
        <f t="shared" si="35"/>
      </c>
      <c r="N151" s="33">
        <f>IF(T145="","",T145)</f>
      </c>
      <c r="O151" s="366">
        <f>IF(Q148="","",Q148)</f>
      </c>
      <c r="P151" s="35">
        <f>IF(V148="","",V148)</f>
      </c>
      <c r="Q151" s="34">
        <f>IF(P151="","","-")</f>
      </c>
      <c r="R151" s="33">
        <f>IF(T148="","",T148)</f>
      </c>
      <c r="S151" s="366">
        <f>IF(U148="","",U148)</f>
      </c>
      <c r="T151" s="367"/>
      <c r="U151" s="368"/>
      <c r="V151" s="368"/>
      <c r="W151" s="395"/>
      <c r="X151" s="19">
        <f>AD150</f>
        <v>0</v>
      </c>
      <c r="Y151" s="18" t="s">
        <v>10</v>
      </c>
      <c r="Z151" s="18">
        <f>AE150</f>
        <v>4</v>
      </c>
      <c r="AA151" s="17" t="s">
        <v>7</v>
      </c>
      <c r="AB151" s="21"/>
      <c r="AC151" s="75"/>
      <c r="AD151" s="30"/>
      <c r="AE151" s="27"/>
      <c r="AF151" s="29"/>
      <c r="AG151" s="28"/>
      <c r="AH151" s="26"/>
      <c r="AI151" s="27"/>
      <c r="AJ151" s="27"/>
      <c r="AK151" s="26"/>
      <c r="AL151" s="152"/>
      <c r="AM151" s="152"/>
      <c r="AN151" s="153"/>
      <c r="AO151" s="153"/>
      <c r="BA151" s="88"/>
    </row>
    <row r="152" spans="2:53" ht="7.5" customHeight="1">
      <c r="B152" s="173"/>
      <c r="C152" s="173"/>
      <c r="D152" s="173"/>
      <c r="E152" s="173"/>
      <c r="F152" s="173"/>
      <c r="G152" s="173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74"/>
      <c r="AC152" s="75"/>
      <c r="AL152" s="152"/>
      <c r="AM152" s="152"/>
      <c r="AN152" s="153"/>
      <c r="AO152" s="153"/>
      <c r="BA152" s="88"/>
    </row>
    <row r="153" spans="2:53" ht="7.5" customHeight="1" thickBot="1">
      <c r="B153" s="107"/>
      <c r="C153" s="107"/>
      <c r="D153" s="108"/>
      <c r="E153" s="108"/>
      <c r="F153" s="108"/>
      <c r="G153" s="108"/>
      <c r="H153" s="107"/>
      <c r="I153" s="109"/>
      <c r="J153" s="109"/>
      <c r="K153" s="109"/>
      <c r="L153" s="109"/>
      <c r="M153" s="107"/>
      <c r="N153" s="107"/>
      <c r="O153" s="107"/>
      <c r="P153" s="107"/>
      <c r="Q153" s="107"/>
      <c r="R153" s="110"/>
      <c r="S153" s="110"/>
      <c r="T153" s="110"/>
      <c r="U153" s="110"/>
      <c r="V153" s="110"/>
      <c r="W153" s="111"/>
      <c r="X153" s="111"/>
      <c r="Y153" s="111"/>
      <c r="Z153" s="111"/>
      <c r="AA153" s="111"/>
      <c r="AB153" s="112"/>
      <c r="AC153" s="112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4"/>
      <c r="AU153" s="114"/>
      <c r="AV153" s="114"/>
      <c r="AW153" s="114"/>
      <c r="AY153" s="88"/>
      <c r="AZ153" s="88"/>
      <c r="BA153" s="88"/>
    </row>
    <row r="154" spans="2:53" ht="7.5" customHeight="1">
      <c r="B154" s="128"/>
      <c r="C154" s="128"/>
      <c r="D154" s="129"/>
      <c r="E154" s="129"/>
      <c r="F154" s="129"/>
      <c r="G154" s="129"/>
      <c r="H154" s="128"/>
      <c r="I154" s="130"/>
      <c r="J154" s="130"/>
      <c r="K154" s="130"/>
      <c r="L154" s="130"/>
      <c r="M154" s="128"/>
      <c r="N154" s="128"/>
      <c r="O154" s="128"/>
      <c r="P154" s="128"/>
      <c r="Q154" s="128"/>
      <c r="R154" s="131"/>
      <c r="S154" s="131"/>
      <c r="T154" s="131"/>
      <c r="U154" s="131"/>
      <c r="V154" s="131"/>
      <c r="W154" s="115"/>
      <c r="X154" s="115"/>
      <c r="Y154" s="115"/>
      <c r="Z154" s="115"/>
      <c r="AA154" s="115"/>
      <c r="AB154" s="134"/>
      <c r="AC154" s="134"/>
      <c r="AD154" s="135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3"/>
      <c r="AU154" s="163"/>
      <c r="AV154" s="163"/>
      <c r="AW154" s="163"/>
      <c r="AY154" s="88"/>
      <c r="AZ154" s="88"/>
      <c r="BA154" s="88"/>
    </row>
    <row r="155" spans="2:53" ht="7.5" customHeight="1">
      <c r="B155" s="128"/>
      <c r="C155" s="128"/>
      <c r="D155" s="129"/>
      <c r="E155" s="129"/>
      <c r="F155" s="129"/>
      <c r="G155" s="129"/>
      <c r="H155" s="128"/>
      <c r="I155" s="130"/>
      <c r="J155" s="130"/>
      <c r="K155" s="130"/>
      <c r="L155" s="130"/>
      <c r="M155" s="128"/>
      <c r="N155" s="128"/>
      <c r="O155" s="128"/>
      <c r="P155" s="128"/>
      <c r="Q155" s="128"/>
      <c r="R155" s="131"/>
      <c r="S155" s="131"/>
      <c r="T155" s="131"/>
      <c r="U155" s="131"/>
      <c r="V155" s="131"/>
      <c r="W155" s="115"/>
      <c r="X155" s="115"/>
      <c r="Y155" s="115"/>
      <c r="Z155" s="115"/>
      <c r="AA155" s="115"/>
      <c r="AY155" s="88"/>
      <c r="AZ155" s="88"/>
      <c r="BA155" s="88"/>
    </row>
    <row r="156" spans="2:53" ht="12" customHeight="1">
      <c r="B156" s="389" t="s">
        <v>66</v>
      </c>
      <c r="C156" s="389"/>
      <c r="D156" s="389"/>
      <c r="E156" s="389"/>
      <c r="F156" s="389"/>
      <c r="G156" s="389"/>
      <c r="H156" s="298" t="s">
        <v>101</v>
      </c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Y156" s="88"/>
      <c r="AZ156" s="88"/>
      <c r="BA156" s="88"/>
    </row>
    <row r="157" spans="2:53" ht="12" customHeight="1">
      <c r="B157" s="389"/>
      <c r="C157" s="389"/>
      <c r="D157" s="389"/>
      <c r="E157" s="389"/>
      <c r="F157" s="389"/>
      <c r="G157" s="389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134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3"/>
      <c r="AU157" s="133"/>
      <c r="AV157" s="133"/>
      <c r="AW157" s="133"/>
      <c r="AY157" s="88"/>
      <c r="AZ157" s="88"/>
      <c r="BA157" s="88"/>
    </row>
    <row r="158" spans="2:54" ht="12" customHeight="1" thickBot="1">
      <c r="B158" s="390"/>
      <c r="C158" s="390"/>
      <c r="D158" s="390"/>
      <c r="E158" s="390"/>
      <c r="F158" s="390"/>
      <c r="G158" s="390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134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3"/>
      <c r="AU158" s="133"/>
      <c r="AV158" s="133"/>
      <c r="AW158" s="133"/>
      <c r="AX158" s="183"/>
      <c r="AY158" s="183"/>
      <c r="AZ158" s="183"/>
      <c r="BA158" s="183"/>
      <c r="BB158" s="183"/>
    </row>
    <row r="159" spans="2:54" ht="12" customHeight="1">
      <c r="B159" s="391" t="s">
        <v>66</v>
      </c>
      <c r="C159" s="392"/>
      <c r="D159" s="381" t="str">
        <f>B161</f>
        <v>薦田あかね</v>
      </c>
      <c r="E159" s="311"/>
      <c r="F159" s="311"/>
      <c r="G159" s="335"/>
      <c r="H159" s="310" t="str">
        <f>B164</f>
        <v>篠原真由美</v>
      </c>
      <c r="I159" s="311"/>
      <c r="J159" s="311"/>
      <c r="K159" s="335"/>
      <c r="L159" s="310" t="str">
        <f>B167</f>
        <v>長原芽美</v>
      </c>
      <c r="M159" s="311"/>
      <c r="N159" s="311"/>
      <c r="O159" s="335"/>
      <c r="P159" s="310" t="str">
        <f>B170</f>
        <v>阿部一恵</v>
      </c>
      <c r="Q159" s="311"/>
      <c r="R159" s="311"/>
      <c r="S159" s="312"/>
      <c r="T159" s="357" t="s">
        <v>1</v>
      </c>
      <c r="U159" s="358"/>
      <c r="V159" s="358"/>
      <c r="W159" s="359"/>
      <c r="X159" s="16"/>
      <c r="Y159" s="16"/>
      <c r="Z159" s="16"/>
      <c r="AA159" s="16"/>
      <c r="AB159" s="177"/>
      <c r="AC159" s="177"/>
      <c r="AD159" s="290" t="s">
        <v>3</v>
      </c>
      <c r="AE159" s="291"/>
      <c r="AF159" s="290" t="s">
        <v>4</v>
      </c>
      <c r="AG159" s="292"/>
      <c r="AH159" s="291"/>
      <c r="AI159" s="293" t="s">
        <v>5</v>
      </c>
      <c r="AJ159" s="294"/>
      <c r="AK159" s="295"/>
      <c r="AL159" s="149"/>
      <c r="AM159" s="149"/>
      <c r="AN159" s="149"/>
      <c r="AO159" s="149"/>
      <c r="AP159" s="149"/>
      <c r="AQ159" s="296" t="s">
        <v>67</v>
      </c>
      <c r="AR159" s="296"/>
      <c r="AS159" s="296"/>
      <c r="AT159" s="296"/>
      <c r="AU159" s="296"/>
      <c r="AV159" s="296"/>
      <c r="AW159" s="296"/>
      <c r="AX159" s="296"/>
      <c r="AY159" s="296"/>
      <c r="AZ159" s="296"/>
      <c r="BA159" s="282"/>
      <c r="BB159" s="183"/>
    </row>
    <row r="160" spans="2:54" ht="12" customHeight="1" thickBot="1">
      <c r="B160" s="393"/>
      <c r="C160" s="394"/>
      <c r="D160" s="382" t="str">
        <f>B162</f>
        <v>石川紫</v>
      </c>
      <c r="E160" s="355"/>
      <c r="F160" s="355"/>
      <c r="G160" s="383"/>
      <c r="H160" s="354" t="str">
        <f>B165</f>
        <v>苅田富子</v>
      </c>
      <c r="I160" s="355"/>
      <c r="J160" s="355"/>
      <c r="K160" s="383"/>
      <c r="L160" s="354" t="str">
        <f>B168</f>
        <v>阿部 萌</v>
      </c>
      <c r="M160" s="355"/>
      <c r="N160" s="355"/>
      <c r="O160" s="383"/>
      <c r="P160" s="354" t="str">
        <f>B171</f>
        <v>大西加代子</v>
      </c>
      <c r="Q160" s="355"/>
      <c r="R160" s="355"/>
      <c r="S160" s="356"/>
      <c r="T160" s="307" t="s">
        <v>2</v>
      </c>
      <c r="U160" s="308"/>
      <c r="V160" s="308"/>
      <c r="W160" s="309"/>
      <c r="X160" s="16"/>
      <c r="Y160" s="16"/>
      <c r="Z160" s="16"/>
      <c r="AA160" s="16"/>
      <c r="AB160" s="177"/>
      <c r="AC160" s="177"/>
      <c r="AD160" s="72" t="s">
        <v>6</v>
      </c>
      <c r="AE160" s="70" t="s">
        <v>7</v>
      </c>
      <c r="AF160" s="72" t="s">
        <v>11</v>
      </c>
      <c r="AG160" s="70" t="s">
        <v>8</v>
      </c>
      <c r="AH160" s="69" t="s">
        <v>9</v>
      </c>
      <c r="AI160" s="70" t="s">
        <v>11</v>
      </c>
      <c r="AJ160" s="70" t="s">
        <v>8</v>
      </c>
      <c r="AK160" s="69" t="s">
        <v>9</v>
      </c>
      <c r="AL160" s="149"/>
      <c r="AM160" s="149"/>
      <c r="AN160" s="149"/>
      <c r="AO160" s="149"/>
      <c r="AP160" s="149"/>
      <c r="AQ160" s="297"/>
      <c r="AR160" s="297"/>
      <c r="AS160" s="297"/>
      <c r="AT160" s="297"/>
      <c r="AU160" s="297"/>
      <c r="AV160" s="297"/>
      <c r="AW160" s="297"/>
      <c r="AX160" s="297"/>
      <c r="AY160" s="297"/>
      <c r="AZ160" s="297"/>
      <c r="BA160" s="282"/>
      <c r="BB160" s="183"/>
    </row>
    <row r="161" spans="2:58" ht="12" customHeight="1">
      <c r="B161" s="116" t="s">
        <v>72</v>
      </c>
      <c r="C161" s="117" t="s">
        <v>22</v>
      </c>
      <c r="D161" s="369"/>
      <c r="E161" s="370"/>
      <c r="F161" s="370"/>
      <c r="G161" s="371"/>
      <c r="H161" s="23">
        <v>14</v>
      </c>
      <c r="I161" s="45" t="str">
        <f>IF(H161="","","-")</f>
        <v>-</v>
      </c>
      <c r="J161" s="53">
        <v>21</v>
      </c>
      <c r="K161" s="336" t="str">
        <f>IF(H161&lt;&gt;"",IF(H161&gt;J161,IF(H162&gt;J162,"○",IF(H163&gt;J163,"○","×")),IF(H162&gt;J162,IF(H163&gt;J163,"○","×"),"×")),"")</f>
        <v>×</v>
      </c>
      <c r="L161" s="23">
        <v>14</v>
      </c>
      <c r="M161" s="68" t="str">
        <f aca="true" t="shared" si="36" ref="M161:M166">IF(L161="","","-")</f>
        <v>-</v>
      </c>
      <c r="N161" s="67">
        <v>21</v>
      </c>
      <c r="O161" s="336" t="str">
        <f>IF(L161&lt;&gt;"",IF(L161&gt;N161,IF(L162&gt;N162,"○",IF(L163&gt;N163,"○","×")),IF(L162&gt;N162,IF(L163&gt;N163,"○","×"),"×")),"")</f>
        <v>×</v>
      </c>
      <c r="P161" s="87">
        <v>21</v>
      </c>
      <c r="Q161" s="68" t="str">
        <f aca="true" t="shared" si="37" ref="Q161:Q169">IF(P161="","","-")</f>
        <v>-</v>
      </c>
      <c r="R161" s="53">
        <v>12</v>
      </c>
      <c r="S161" s="299" t="str">
        <f>IF(P161&lt;&gt;"",IF(P161&gt;R161,IF(P162&gt;R162,"○",IF(P163&gt;R163,"○","×")),IF(P162&gt;R162,IF(P163&gt;R163,"○","×"),"×")),"")</f>
        <v>○</v>
      </c>
      <c r="T161" s="301" t="s">
        <v>216</v>
      </c>
      <c r="U161" s="302"/>
      <c r="V161" s="302"/>
      <c r="W161" s="303"/>
      <c r="X161" s="16"/>
      <c r="Y161" s="16"/>
      <c r="Z161" s="16"/>
      <c r="AA161" s="16"/>
      <c r="AB161" s="177"/>
      <c r="AC161" s="177"/>
      <c r="AD161" s="84"/>
      <c r="AE161" s="80"/>
      <c r="AF161" s="74"/>
      <c r="AG161" s="73"/>
      <c r="AH161" s="85"/>
      <c r="AI161" s="80"/>
      <c r="AJ161" s="80"/>
      <c r="AK161" s="79"/>
      <c r="AL161" s="149"/>
      <c r="AM161" s="149"/>
      <c r="AN161" s="183"/>
      <c r="AO161" s="183"/>
      <c r="AQ161" s="283" t="s">
        <v>48</v>
      </c>
      <c r="AR161" s="284"/>
      <c r="AS161" s="284"/>
      <c r="AT161" s="284"/>
      <c r="AU161" s="284"/>
      <c r="AV161" s="284" t="str">
        <f>C167</f>
        <v>酒商ながはら</v>
      </c>
      <c r="AW161" s="284"/>
      <c r="AX161" s="284"/>
      <c r="AY161" s="284"/>
      <c r="AZ161" s="287"/>
      <c r="BA161" s="259"/>
      <c r="BB161" s="178"/>
      <c r="BC161" s="183"/>
      <c r="BD161" s="183"/>
      <c r="BE161" s="183"/>
      <c r="BF161" s="149"/>
    </row>
    <row r="162" spans="2:60" ht="12" customHeight="1">
      <c r="B162" s="116" t="s">
        <v>168</v>
      </c>
      <c r="C162" s="117" t="s">
        <v>22</v>
      </c>
      <c r="D162" s="372"/>
      <c r="E162" s="346"/>
      <c r="F162" s="346"/>
      <c r="G162" s="347"/>
      <c r="H162" s="23">
        <v>21</v>
      </c>
      <c r="I162" s="45" t="str">
        <f>IF(H162="","","-")</f>
        <v>-</v>
      </c>
      <c r="J162" s="66">
        <v>17</v>
      </c>
      <c r="K162" s="337"/>
      <c r="L162" s="23">
        <v>21</v>
      </c>
      <c r="M162" s="45" t="str">
        <f t="shared" si="36"/>
        <v>-</v>
      </c>
      <c r="N162" s="53">
        <v>10</v>
      </c>
      <c r="O162" s="337"/>
      <c r="P162" s="23">
        <v>21</v>
      </c>
      <c r="Q162" s="45" t="str">
        <f t="shared" si="37"/>
        <v>-</v>
      </c>
      <c r="R162" s="53">
        <v>13</v>
      </c>
      <c r="S162" s="300"/>
      <c r="T162" s="304"/>
      <c r="U162" s="305"/>
      <c r="V162" s="305"/>
      <c r="W162" s="306"/>
      <c r="X162" s="16"/>
      <c r="Y162" s="16"/>
      <c r="Z162" s="16"/>
      <c r="AA162" s="16"/>
      <c r="AB162" s="16"/>
      <c r="AC162" s="16"/>
      <c r="AD162" s="84">
        <f>COUNTIF(D161:S163,"○")</f>
        <v>1</v>
      </c>
      <c r="AE162" s="80">
        <f>COUNTIF(D161:S163,"×")</f>
        <v>2</v>
      </c>
      <c r="AF162" s="83">
        <f>(IF((D161&gt;F161),1,0))+(IF((D162&gt;F162),1,0))+(IF((D163&gt;F163),1,0))+(IF((H161&gt;J161),1,0))+(IF((H162&gt;J162),1,0))+(IF((H163&gt;J163),1,0))+(IF((L161&gt;N161),1,0))+(IF((L162&gt;N162),1,0))+(IF((L163&gt;N163),1,0))+(IF((P161&gt;R161),1,0))+(IF((P162&gt;R162),1,0))+(IF((P163&gt;R163),1,0))</f>
        <v>4</v>
      </c>
      <c r="AG162" s="82">
        <f>(IF((D161&lt;F161),1,0))+(IF((D162&lt;F162),1,0))+(IF((D163&lt;F163),1,0))+(IF((H161&lt;J161),1,0))+(IF((H162&lt;J162),1,0))+(IF((H163&lt;J163),1,0))+(IF((L161&lt;N161),1,0))+(IF((L162&lt;N162),1,0))+(IF((L163&lt;N163),1,0))+(IF((P161&lt;R161),1,0))+(IF((P162&lt;R162),1,0))+(IF((P163&lt;R163),1,0))</f>
        <v>4</v>
      </c>
      <c r="AH162" s="81">
        <f>AF162-AG162</f>
        <v>0</v>
      </c>
      <c r="AI162" s="80">
        <f>SUM(D161:D163,H161:H163,L161:L163,P161:P163)</f>
        <v>135</v>
      </c>
      <c r="AJ162" s="80">
        <f>SUM(F161:F163,J161:J163,N161:N163,R161:R163)</f>
        <v>136</v>
      </c>
      <c r="AK162" s="79">
        <f>AI162-AJ162</f>
        <v>-1</v>
      </c>
      <c r="AN162" s="183"/>
      <c r="AO162" s="183"/>
      <c r="AP162" s="183"/>
      <c r="AQ162" s="285"/>
      <c r="AR162" s="286"/>
      <c r="AS162" s="286"/>
      <c r="AT162" s="286"/>
      <c r="AU162" s="286"/>
      <c r="AV162" s="286"/>
      <c r="AW162" s="286"/>
      <c r="AX162" s="286"/>
      <c r="AY162" s="286"/>
      <c r="AZ162" s="288"/>
      <c r="BA162" s="259"/>
      <c r="BB162" s="178"/>
      <c r="BC162" s="183"/>
      <c r="BD162" s="183"/>
      <c r="BE162" s="183"/>
      <c r="BF162" s="149"/>
      <c r="BG162" s="149"/>
      <c r="BH162" s="149"/>
    </row>
    <row r="163" spans="2:60" ht="12" customHeight="1">
      <c r="B163" s="118"/>
      <c r="C163" s="119"/>
      <c r="D163" s="373"/>
      <c r="E163" s="374"/>
      <c r="F163" s="374"/>
      <c r="G163" s="375"/>
      <c r="H163" s="25">
        <v>11</v>
      </c>
      <c r="I163" s="45" t="str">
        <f>IF(H163="","","-")</f>
        <v>-</v>
      </c>
      <c r="J163" s="62">
        <v>21</v>
      </c>
      <c r="K163" s="338"/>
      <c r="L163" s="25">
        <v>12</v>
      </c>
      <c r="M163" s="63" t="str">
        <f t="shared" si="36"/>
        <v>-</v>
      </c>
      <c r="N163" s="62">
        <v>21</v>
      </c>
      <c r="O163" s="337"/>
      <c r="P163" s="25"/>
      <c r="Q163" s="63">
        <f t="shared" si="37"/>
      </c>
      <c r="R163" s="62"/>
      <c r="S163" s="300"/>
      <c r="T163" s="22">
        <f>AD162</f>
        <v>1</v>
      </c>
      <c r="U163" s="21" t="s">
        <v>10</v>
      </c>
      <c r="V163" s="21">
        <f>AE162</f>
        <v>2</v>
      </c>
      <c r="W163" s="20" t="s">
        <v>7</v>
      </c>
      <c r="X163" s="16"/>
      <c r="Y163" s="16"/>
      <c r="Z163" s="16"/>
      <c r="AA163" s="16"/>
      <c r="AB163" s="16"/>
      <c r="AC163" s="16"/>
      <c r="AD163" s="84"/>
      <c r="AE163" s="80"/>
      <c r="AF163" s="84"/>
      <c r="AG163" s="80"/>
      <c r="AH163" s="79"/>
      <c r="AI163" s="80"/>
      <c r="AJ163" s="80"/>
      <c r="AK163" s="79"/>
      <c r="AN163" s="183"/>
      <c r="AO163" s="183"/>
      <c r="AP163" s="183"/>
      <c r="AQ163" s="283" t="s">
        <v>93</v>
      </c>
      <c r="AR163" s="284"/>
      <c r="AS163" s="284"/>
      <c r="AT163" s="284"/>
      <c r="AU163" s="284"/>
      <c r="AV163" s="284" t="str">
        <f>C168</f>
        <v>YONDEN</v>
      </c>
      <c r="AW163" s="284"/>
      <c r="AX163" s="284"/>
      <c r="AY163" s="284"/>
      <c r="AZ163" s="287"/>
      <c r="BA163" s="254"/>
      <c r="BC163" s="183"/>
      <c r="BD163" s="183"/>
      <c r="BE163" s="183"/>
      <c r="BF163" s="149"/>
      <c r="BG163" s="149"/>
      <c r="BH163" s="149"/>
    </row>
    <row r="164" spans="2:57" ht="12" customHeight="1">
      <c r="B164" s="116" t="s">
        <v>91</v>
      </c>
      <c r="C164" s="120" t="s">
        <v>92</v>
      </c>
      <c r="D164" s="47">
        <f>IF(J161="","",J161)</f>
        <v>21</v>
      </c>
      <c r="E164" s="45" t="str">
        <f aca="true" t="shared" si="38" ref="E164:E172">IF(D164="","","-")</f>
        <v>-</v>
      </c>
      <c r="F164" s="44">
        <f>IF(H161="","",H161)</f>
        <v>14</v>
      </c>
      <c r="G164" s="348" t="str">
        <f>IF(K161="","",IF(K161="○","×",IF(K161="×","○")))</f>
        <v>○</v>
      </c>
      <c r="H164" s="342"/>
      <c r="I164" s="343"/>
      <c r="J164" s="343"/>
      <c r="K164" s="344"/>
      <c r="L164" s="23">
        <v>17</v>
      </c>
      <c r="M164" s="45" t="str">
        <f t="shared" si="36"/>
        <v>-</v>
      </c>
      <c r="N164" s="53">
        <v>21</v>
      </c>
      <c r="O164" s="339" t="str">
        <f>IF(L164&lt;&gt;"",IF(L164&gt;N164,IF(L165&gt;N165,"○",IF(L166&gt;N166,"○","×")),IF(L165&gt;N165,IF(L166&gt;N166,"○","×"),"×")),"")</f>
        <v>×</v>
      </c>
      <c r="P164" s="23">
        <v>21</v>
      </c>
      <c r="Q164" s="45" t="str">
        <f t="shared" si="37"/>
        <v>-</v>
      </c>
      <c r="R164" s="53">
        <v>8</v>
      </c>
      <c r="S164" s="340" t="str">
        <f>IF(P164&lt;&gt;"",IF(P164&gt;R164,IF(P165&gt;R165,"○",IF(P166&gt;R166,"○","×")),IF(P165&gt;R165,IF(P166&gt;R166,"○","×"),"×")),"")</f>
        <v>○</v>
      </c>
      <c r="T164" s="313" t="s">
        <v>214</v>
      </c>
      <c r="U164" s="314"/>
      <c r="V164" s="314"/>
      <c r="W164" s="315"/>
      <c r="X164" s="16"/>
      <c r="Y164" s="16"/>
      <c r="Z164" s="16"/>
      <c r="AA164" s="16"/>
      <c r="AB164" s="16"/>
      <c r="AC164" s="16"/>
      <c r="AD164" s="74"/>
      <c r="AE164" s="73"/>
      <c r="AF164" s="74"/>
      <c r="AG164" s="73"/>
      <c r="AH164" s="85"/>
      <c r="AI164" s="73"/>
      <c r="AJ164" s="73"/>
      <c r="AK164" s="85"/>
      <c r="AQ164" s="285"/>
      <c r="AR164" s="286"/>
      <c r="AS164" s="286"/>
      <c r="AT164" s="286"/>
      <c r="AU164" s="286"/>
      <c r="AV164" s="286"/>
      <c r="AW164" s="286"/>
      <c r="AX164" s="286"/>
      <c r="AY164" s="286"/>
      <c r="AZ164" s="288"/>
      <c r="BA164" s="254"/>
      <c r="BC164" s="178"/>
      <c r="BD164" s="97"/>
      <c r="BE164" s="97"/>
    </row>
    <row r="165" spans="2:55" ht="12" customHeight="1">
      <c r="B165" s="116" t="s">
        <v>71</v>
      </c>
      <c r="C165" s="117" t="s">
        <v>92</v>
      </c>
      <c r="D165" s="47">
        <f>IF(J162="","",J162)</f>
        <v>17</v>
      </c>
      <c r="E165" s="45" t="str">
        <f t="shared" si="38"/>
        <v>-</v>
      </c>
      <c r="F165" s="44">
        <f>IF(H162="","",H162)</f>
        <v>21</v>
      </c>
      <c r="G165" s="349" t="str">
        <f>IF(I162="","",I162)</f>
        <v>-</v>
      </c>
      <c r="H165" s="345"/>
      <c r="I165" s="346"/>
      <c r="J165" s="346"/>
      <c r="K165" s="347"/>
      <c r="L165" s="23">
        <v>17</v>
      </c>
      <c r="M165" s="45" t="str">
        <f t="shared" si="36"/>
        <v>-</v>
      </c>
      <c r="N165" s="53">
        <v>21</v>
      </c>
      <c r="O165" s="337"/>
      <c r="P165" s="23">
        <v>21</v>
      </c>
      <c r="Q165" s="45" t="str">
        <f t="shared" si="37"/>
        <v>-</v>
      </c>
      <c r="R165" s="53">
        <v>13</v>
      </c>
      <c r="S165" s="300"/>
      <c r="T165" s="304"/>
      <c r="U165" s="305"/>
      <c r="V165" s="305"/>
      <c r="W165" s="306"/>
      <c r="X165" s="16"/>
      <c r="Y165" s="16"/>
      <c r="Z165" s="16"/>
      <c r="AA165" s="16"/>
      <c r="AB165" s="16"/>
      <c r="AC165" s="16"/>
      <c r="AD165" s="84">
        <f>COUNTIF(D164:S166,"○")</f>
        <v>2</v>
      </c>
      <c r="AE165" s="80">
        <f>COUNTIF(D164:S166,"×")</f>
        <v>1</v>
      </c>
      <c r="AF165" s="83">
        <f>(IF((D164&gt;F164),1,0))+(IF((D165&gt;F165),1,0))+(IF((D166&gt;F166),1,0))+(IF((H164&gt;J164),1,0))+(IF((H165&gt;J165),1,0))+(IF((H166&gt;J166),1,0))+(IF((L164&gt;N164),1,0))+(IF((L165&gt;N165),1,0))+(IF((L166&gt;N166),1,0))+(IF((P164&gt;R164),1,0))+(IF((P165&gt;R165),1,0))+(IF((P166&gt;R166),1,0))</f>
        <v>4</v>
      </c>
      <c r="AG165" s="82">
        <f>(IF((D164&lt;F164),1,0))+(IF((D165&lt;F165),1,0))+(IF((D166&lt;F166),1,0))+(IF((H164&lt;J164),1,0))+(IF((H165&lt;J165),1,0))+(IF((H166&lt;J166),1,0))+(IF((L164&lt;N164),1,0))+(IF((L165&lt;N165),1,0))+(IF((L166&lt;N166),1,0))+(IF((P164&lt;R164),1,0))+(IF((P165&lt;R165),1,0))+(IF((P166&lt;R166),1,0))</f>
        <v>3</v>
      </c>
      <c r="AH165" s="81">
        <f>AF165-AG165</f>
        <v>1</v>
      </c>
      <c r="AI165" s="80">
        <f>SUM(D164:D166,H164:H166,L164:L166,P164:P166)</f>
        <v>135</v>
      </c>
      <c r="AJ165" s="80">
        <f>SUM(F164:F166,J164:J166,N164:N166,R164:R166)</f>
        <v>109</v>
      </c>
      <c r="AK165" s="79">
        <f>AI165-AJ165</f>
        <v>26</v>
      </c>
      <c r="AQ165" s="289" t="s">
        <v>68</v>
      </c>
      <c r="AR165" s="289"/>
      <c r="AS165" s="289"/>
      <c r="AT165" s="289"/>
      <c r="AU165" s="289"/>
      <c r="AV165" s="289"/>
      <c r="AW165" s="289"/>
      <c r="AX165" s="289"/>
      <c r="AY165" s="289"/>
      <c r="AZ165" s="289"/>
      <c r="BA165" s="289"/>
      <c r="BC165" s="178"/>
    </row>
    <row r="166" spans="2:53" ht="12" customHeight="1">
      <c r="B166" s="118"/>
      <c r="C166" s="121"/>
      <c r="D166" s="65">
        <f>IF(J163="","",J163)</f>
        <v>21</v>
      </c>
      <c r="E166" s="45" t="str">
        <f t="shared" si="38"/>
        <v>-</v>
      </c>
      <c r="F166" s="64">
        <f>IF(H163="","",H163)</f>
        <v>11</v>
      </c>
      <c r="G166" s="384" t="str">
        <f>IF(I163="","",I163)</f>
        <v>-</v>
      </c>
      <c r="H166" s="376"/>
      <c r="I166" s="374"/>
      <c r="J166" s="374"/>
      <c r="K166" s="375"/>
      <c r="L166" s="25"/>
      <c r="M166" s="45">
        <f t="shared" si="36"/>
      </c>
      <c r="N166" s="62"/>
      <c r="O166" s="338"/>
      <c r="P166" s="25"/>
      <c r="Q166" s="63">
        <f t="shared" si="37"/>
      </c>
      <c r="R166" s="62"/>
      <c r="S166" s="341"/>
      <c r="T166" s="22">
        <f>AD165</f>
        <v>2</v>
      </c>
      <c r="U166" s="21" t="s">
        <v>10</v>
      </c>
      <c r="V166" s="21">
        <f>AE165</f>
        <v>1</v>
      </c>
      <c r="W166" s="20" t="s">
        <v>7</v>
      </c>
      <c r="X166" s="16"/>
      <c r="Y166" s="16"/>
      <c r="Z166" s="16"/>
      <c r="AA166" s="16"/>
      <c r="AB166" s="16"/>
      <c r="AC166" s="16"/>
      <c r="AD166" s="78"/>
      <c r="AE166" s="77"/>
      <c r="AF166" s="78"/>
      <c r="AG166" s="77"/>
      <c r="AH166" s="76"/>
      <c r="AI166" s="77"/>
      <c r="AJ166" s="77"/>
      <c r="AK166" s="76"/>
      <c r="AQ166" s="289"/>
      <c r="AR166" s="289"/>
      <c r="AS166" s="289"/>
      <c r="AT166" s="289"/>
      <c r="AU166" s="289"/>
      <c r="AV166" s="289"/>
      <c r="AW166" s="289"/>
      <c r="AX166" s="289"/>
      <c r="AY166" s="289"/>
      <c r="AZ166" s="289"/>
      <c r="BA166" s="289"/>
    </row>
    <row r="167" spans="2:54" ht="12" customHeight="1">
      <c r="B167" s="122" t="s">
        <v>48</v>
      </c>
      <c r="C167" s="123" t="s">
        <v>47</v>
      </c>
      <c r="D167" s="47">
        <f>IF(N161="","",N161)</f>
        <v>21</v>
      </c>
      <c r="E167" s="49" t="str">
        <f t="shared" si="38"/>
        <v>-</v>
      </c>
      <c r="F167" s="44">
        <f>IF(L161="","",L161)</f>
        <v>14</v>
      </c>
      <c r="G167" s="348" t="str">
        <f>IF(O161="","",IF(O161="○","×",IF(O161="×","○")))</f>
        <v>○</v>
      </c>
      <c r="H167" s="46">
        <f>IF(N164="","",N164)</f>
        <v>21</v>
      </c>
      <c r="I167" s="45" t="str">
        <f aca="true" t="shared" si="39" ref="I167:I172">IF(H167="","","-")</f>
        <v>-</v>
      </c>
      <c r="J167" s="44">
        <f>IF(L164="","",L164)</f>
        <v>17</v>
      </c>
      <c r="K167" s="348" t="str">
        <f>IF(O164="","",IF(O164="○","×",IF(O164="×","○")))</f>
        <v>○</v>
      </c>
      <c r="L167" s="342"/>
      <c r="M167" s="343"/>
      <c r="N167" s="343"/>
      <c r="O167" s="344"/>
      <c r="P167" s="23">
        <v>21</v>
      </c>
      <c r="Q167" s="45" t="str">
        <f t="shared" si="37"/>
        <v>-</v>
      </c>
      <c r="R167" s="53">
        <v>8</v>
      </c>
      <c r="S167" s="300" t="str">
        <f>IF(P167&lt;&gt;"",IF(P167&gt;R167,IF(P168&gt;R168,"○",IF(P169&gt;R169,"○","×")),IF(P168&gt;R168,IF(P169&gt;R169,"○","×"),"×")),"")</f>
        <v>○</v>
      </c>
      <c r="T167" s="313" t="s">
        <v>213</v>
      </c>
      <c r="U167" s="314"/>
      <c r="V167" s="314"/>
      <c r="W167" s="315"/>
      <c r="X167" s="16"/>
      <c r="Y167" s="16"/>
      <c r="Z167" s="16"/>
      <c r="AA167" s="16"/>
      <c r="AB167" s="16"/>
      <c r="AC167" s="16"/>
      <c r="AD167" s="84"/>
      <c r="AE167" s="80"/>
      <c r="AF167" s="84"/>
      <c r="AG167" s="80"/>
      <c r="AH167" s="79"/>
      <c r="AI167" s="80"/>
      <c r="AJ167" s="80"/>
      <c r="AK167" s="79"/>
      <c r="AQ167" s="283" t="str">
        <f>B164</f>
        <v>篠原真由美</v>
      </c>
      <c r="AR167" s="284"/>
      <c r="AS167" s="284"/>
      <c r="AT167" s="284"/>
      <c r="AU167" s="284"/>
      <c r="AV167" s="284" t="str">
        <f>C164</f>
        <v>花金ｸﾗﾌﾞ</v>
      </c>
      <c r="AW167" s="284"/>
      <c r="AX167" s="284"/>
      <c r="AY167" s="284"/>
      <c r="AZ167" s="287"/>
      <c r="BA167" s="260"/>
      <c r="BB167" s="179"/>
    </row>
    <row r="168" spans="2:54" ht="12" customHeight="1">
      <c r="B168" s="122" t="s">
        <v>93</v>
      </c>
      <c r="C168" s="124" t="s">
        <v>74</v>
      </c>
      <c r="D168" s="47">
        <f>IF(N162="","",N162)</f>
        <v>10</v>
      </c>
      <c r="E168" s="45" t="str">
        <f t="shared" si="38"/>
        <v>-</v>
      </c>
      <c r="F168" s="44">
        <f>IF(L162="","",L162)</f>
        <v>21</v>
      </c>
      <c r="G168" s="349">
        <f>IF(I165="","",I165)</f>
      </c>
      <c r="H168" s="46">
        <f>IF(N165="","",N165)</f>
        <v>21</v>
      </c>
      <c r="I168" s="45" t="str">
        <f t="shared" si="39"/>
        <v>-</v>
      </c>
      <c r="J168" s="44">
        <f>IF(L165="","",L165)</f>
        <v>17</v>
      </c>
      <c r="K168" s="349" t="str">
        <f>IF(M165="","",M165)</f>
        <v>-</v>
      </c>
      <c r="L168" s="345"/>
      <c r="M168" s="346"/>
      <c r="N168" s="346"/>
      <c r="O168" s="347"/>
      <c r="P168" s="23">
        <v>21</v>
      </c>
      <c r="Q168" s="45" t="str">
        <f t="shared" si="37"/>
        <v>-</v>
      </c>
      <c r="R168" s="53">
        <v>10</v>
      </c>
      <c r="S168" s="300"/>
      <c r="T168" s="304"/>
      <c r="U168" s="305"/>
      <c r="V168" s="305"/>
      <c r="W168" s="306"/>
      <c r="X168" s="16"/>
      <c r="Y168" s="16"/>
      <c r="Z168" s="16"/>
      <c r="AA168" s="16"/>
      <c r="AB168" s="16"/>
      <c r="AC168" s="16"/>
      <c r="AD168" s="84">
        <f>COUNTIF(D167:S169,"○")</f>
        <v>3</v>
      </c>
      <c r="AE168" s="80">
        <f>COUNTIF(D167:S169,"×")</f>
        <v>0</v>
      </c>
      <c r="AF168" s="83">
        <f>(IF((D167&gt;F167),1,0))+(IF((D168&gt;F168),1,0))+(IF((D169&gt;F169),1,0))+(IF((H167&gt;J167),1,0))+(IF((H168&gt;J168),1,0))+(IF((H169&gt;J169),1,0))+(IF((L167&gt;N167),1,0))+(IF((L168&gt;N168),1,0))+(IF((L169&gt;N169),1,0))+(IF((P167&gt;R167),1,0))+(IF((P168&gt;R168),1,0))+(IF((P169&gt;R169),1,0))</f>
        <v>6</v>
      </c>
      <c r="AG168" s="82">
        <f>(IF((D167&lt;F167),1,0))+(IF((D168&lt;F168),1,0))+(IF((D169&lt;F169),1,0))+(IF((H167&lt;J167),1,0))+(IF((H168&lt;J168),1,0))+(IF((H169&lt;J169),1,0))+(IF((L167&lt;N167),1,0))+(IF((L168&lt;N168),1,0))+(IF((L169&lt;N169),1,0))+(IF((P167&lt;R167),1,0))+(IF((P168&lt;R168),1,0))+(IF((P169&lt;R169),1,0))</f>
        <v>1</v>
      </c>
      <c r="AH168" s="81">
        <f>AF168-AG168</f>
        <v>5</v>
      </c>
      <c r="AI168" s="80">
        <f>SUM(D167:D169,H167:H169,L167:L169,P167:P169)</f>
        <v>136</v>
      </c>
      <c r="AJ168" s="80">
        <f>SUM(F167:F169,J167:J169,N167:N169,R167:R169)</f>
        <v>99</v>
      </c>
      <c r="AK168" s="79">
        <f>AI168-AJ168</f>
        <v>37</v>
      </c>
      <c r="AQ168" s="285"/>
      <c r="AR168" s="286"/>
      <c r="AS168" s="286"/>
      <c r="AT168" s="286"/>
      <c r="AU168" s="286"/>
      <c r="AV168" s="286"/>
      <c r="AW168" s="286"/>
      <c r="AX168" s="286"/>
      <c r="AY168" s="286"/>
      <c r="AZ168" s="288"/>
      <c r="BA168" s="260"/>
      <c r="BB168" s="179"/>
    </row>
    <row r="169" spans="2:53" ht="12" customHeight="1">
      <c r="B169" s="118"/>
      <c r="C169" s="125"/>
      <c r="D169" s="65">
        <f>IF(N163="","",N163)</f>
        <v>21</v>
      </c>
      <c r="E169" s="63" t="str">
        <f t="shared" si="38"/>
        <v>-</v>
      </c>
      <c r="F169" s="64">
        <f>IF(L163="","",L163)</f>
        <v>12</v>
      </c>
      <c r="G169" s="384">
        <f>IF(I166="","",I166)</f>
      </c>
      <c r="H169" s="86">
        <f>IF(N166="","",N166)</f>
      </c>
      <c r="I169" s="45">
        <f t="shared" si="39"/>
      </c>
      <c r="J169" s="64">
        <f>IF(L166="","",L166)</f>
      </c>
      <c r="K169" s="384">
        <f>IF(M166="","",M166)</f>
      </c>
      <c r="L169" s="376"/>
      <c r="M169" s="374"/>
      <c r="N169" s="374"/>
      <c r="O169" s="375"/>
      <c r="P169" s="25"/>
      <c r="Q169" s="45">
        <f t="shared" si="37"/>
      </c>
      <c r="R169" s="62"/>
      <c r="S169" s="341"/>
      <c r="T169" s="22">
        <f>AD168</f>
        <v>3</v>
      </c>
      <c r="U169" s="21" t="s">
        <v>10</v>
      </c>
      <c r="V169" s="21">
        <f>AE168</f>
        <v>0</v>
      </c>
      <c r="W169" s="20" t="s">
        <v>7</v>
      </c>
      <c r="X169" s="16"/>
      <c r="Y169" s="16"/>
      <c r="Z169" s="16"/>
      <c r="AA169" s="16"/>
      <c r="AB169" s="16"/>
      <c r="AC169" s="16"/>
      <c r="AD169" s="84"/>
      <c r="AE169" s="80"/>
      <c r="AF169" s="84"/>
      <c r="AG169" s="80"/>
      <c r="AH169" s="79"/>
      <c r="AI169" s="80"/>
      <c r="AJ169" s="80"/>
      <c r="AK169" s="79"/>
      <c r="AQ169" s="283" t="str">
        <f>B165</f>
        <v>苅田富子</v>
      </c>
      <c r="AR169" s="284"/>
      <c r="AS169" s="284"/>
      <c r="AT169" s="284"/>
      <c r="AU169" s="284"/>
      <c r="AV169" s="284" t="str">
        <f>C165</f>
        <v>花金ｸﾗﾌﾞ</v>
      </c>
      <c r="AW169" s="284"/>
      <c r="AX169" s="284"/>
      <c r="AY169" s="284"/>
      <c r="AZ169" s="287"/>
      <c r="BA169" s="254"/>
    </row>
    <row r="170" spans="2:55" ht="12" customHeight="1">
      <c r="B170" s="122" t="s">
        <v>169</v>
      </c>
      <c r="C170" s="123" t="s">
        <v>74</v>
      </c>
      <c r="D170" s="47">
        <f>IF(R161="","",R161)</f>
        <v>12</v>
      </c>
      <c r="E170" s="45" t="str">
        <f t="shared" si="38"/>
        <v>-</v>
      </c>
      <c r="F170" s="44">
        <f>IF(P161="","",P161)</f>
        <v>21</v>
      </c>
      <c r="G170" s="348" t="str">
        <f>IF(S161="","",IF(S161="○","×",IF(S161="×","○")))</f>
        <v>×</v>
      </c>
      <c r="H170" s="46">
        <f>IF(R164="","",R164)</f>
        <v>8</v>
      </c>
      <c r="I170" s="49" t="str">
        <f t="shared" si="39"/>
        <v>-</v>
      </c>
      <c r="J170" s="44">
        <f>IF(P164="","",P164)</f>
        <v>21</v>
      </c>
      <c r="K170" s="348" t="str">
        <f>IF(S164="","",IF(S164="○","×",IF(S164="×","○")))</f>
        <v>×</v>
      </c>
      <c r="L170" s="50">
        <f>IF(R167="","",R167)</f>
        <v>8</v>
      </c>
      <c r="M170" s="45" t="str">
        <f>IF(L170="","","-")</f>
        <v>-</v>
      </c>
      <c r="N170" s="48">
        <f>IF(P167="","",P167)</f>
        <v>21</v>
      </c>
      <c r="O170" s="348" t="str">
        <f>IF(S167="","",IF(S167="○","×",IF(S167="×","○")))</f>
        <v>×</v>
      </c>
      <c r="P170" s="342"/>
      <c r="Q170" s="343"/>
      <c r="R170" s="343"/>
      <c r="S170" s="385"/>
      <c r="T170" s="313" t="s">
        <v>215</v>
      </c>
      <c r="U170" s="314"/>
      <c r="V170" s="314"/>
      <c r="W170" s="315"/>
      <c r="X170" s="16"/>
      <c r="Y170" s="16"/>
      <c r="Z170" s="16"/>
      <c r="AA170" s="16"/>
      <c r="AB170" s="16"/>
      <c r="AC170" s="16"/>
      <c r="AD170" s="74"/>
      <c r="AE170" s="73"/>
      <c r="AF170" s="74"/>
      <c r="AG170" s="73"/>
      <c r="AH170" s="85"/>
      <c r="AI170" s="73"/>
      <c r="AJ170" s="73"/>
      <c r="AK170" s="85"/>
      <c r="AQ170" s="285"/>
      <c r="AR170" s="286"/>
      <c r="AS170" s="286"/>
      <c r="AT170" s="286"/>
      <c r="AU170" s="286"/>
      <c r="AV170" s="286"/>
      <c r="AW170" s="286"/>
      <c r="AX170" s="286"/>
      <c r="AY170" s="286"/>
      <c r="AZ170" s="288"/>
      <c r="BA170" s="254"/>
      <c r="BC170" s="179"/>
    </row>
    <row r="171" spans="2:55" ht="12" customHeight="1">
      <c r="B171" s="122" t="s">
        <v>170</v>
      </c>
      <c r="C171" s="117" t="s">
        <v>75</v>
      </c>
      <c r="D171" s="47">
        <f>IF(R162="","",R162)</f>
        <v>13</v>
      </c>
      <c r="E171" s="45" t="str">
        <f t="shared" si="38"/>
        <v>-</v>
      </c>
      <c r="F171" s="44">
        <f>IF(P162="","",P162)</f>
        <v>21</v>
      </c>
      <c r="G171" s="349" t="str">
        <f>IF(I168="","",I168)</f>
        <v>-</v>
      </c>
      <c r="H171" s="46">
        <f>IF(R165="","",R165)</f>
        <v>13</v>
      </c>
      <c r="I171" s="45" t="str">
        <f t="shared" si="39"/>
        <v>-</v>
      </c>
      <c r="J171" s="44">
        <f>IF(P165="","",P165)</f>
        <v>21</v>
      </c>
      <c r="K171" s="349">
        <f>IF(M168="","",M168)</f>
      </c>
      <c r="L171" s="46">
        <f>IF(R168="","",R168)</f>
        <v>10</v>
      </c>
      <c r="M171" s="45" t="str">
        <f>IF(L171="","","-")</f>
        <v>-</v>
      </c>
      <c r="N171" s="44">
        <f>IF(P168="","",P168)</f>
        <v>21</v>
      </c>
      <c r="O171" s="349" t="str">
        <f>IF(Q168="","",Q168)</f>
        <v>-</v>
      </c>
      <c r="P171" s="345"/>
      <c r="Q171" s="346"/>
      <c r="R171" s="346"/>
      <c r="S171" s="386"/>
      <c r="T171" s="304"/>
      <c r="U171" s="305"/>
      <c r="V171" s="305"/>
      <c r="W171" s="306"/>
      <c r="X171" s="16"/>
      <c r="Y171" s="16"/>
      <c r="Z171" s="16"/>
      <c r="AA171" s="16"/>
      <c r="AB171" s="16"/>
      <c r="AC171" s="16"/>
      <c r="AD171" s="84">
        <f>COUNTIF(D170:S172,"○")</f>
        <v>0</v>
      </c>
      <c r="AE171" s="80">
        <f>COUNTIF(D170:S172,"×")</f>
        <v>3</v>
      </c>
      <c r="AF171" s="83">
        <f>(IF((D170&gt;F170),1,0))+(IF((D171&gt;F171),1,0))+(IF((D172&gt;F172),1,0))+(IF((H170&gt;J170),1,0))+(IF((H171&gt;J171),1,0))+(IF((H172&gt;J172),1,0))+(IF((L170&gt;N170),1,0))+(IF((L171&gt;N171),1,0))+(IF((L172&gt;N172),1,0))+(IF((P170&gt;R170),1,0))+(IF((P171&gt;R171),1,0))+(IF((P172&gt;R172),1,0))</f>
        <v>0</v>
      </c>
      <c r="AG171" s="82">
        <f>(IF((D170&lt;F170),1,0))+(IF((D171&lt;F171),1,0))+(IF((D172&lt;F172),1,0))+(IF((H170&lt;J170),1,0))+(IF((H171&lt;J171),1,0))+(IF((H172&lt;J172),1,0))+(IF((L170&lt;N170),1,0))+(IF((L171&lt;N171),1,0))+(IF((L172&lt;N172),1,0))+(IF((P170&lt;R170),1,0))+(IF((P171&lt;R171),1,0))+(IF((P172&lt;R172),1,0))</f>
        <v>6</v>
      </c>
      <c r="AH171" s="81">
        <f>AF171-AG171</f>
        <v>-6</v>
      </c>
      <c r="AI171" s="80">
        <f>SUM(D170:D172,H170:H172,L170:L172,P170:P172)</f>
        <v>64</v>
      </c>
      <c r="AJ171" s="80">
        <f>SUM(F170:F172,J170:J172,N170:N172,R170:R172)</f>
        <v>126</v>
      </c>
      <c r="AK171" s="79">
        <f>AI171-AJ171</f>
        <v>-62</v>
      </c>
      <c r="BA171" s="88"/>
      <c r="BC171" s="179"/>
    </row>
    <row r="172" spans="2:53" ht="12" customHeight="1" thickBot="1">
      <c r="B172" s="126"/>
      <c r="C172" s="127"/>
      <c r="D172" s="36">
        <f>IF(R163="","",R163)</f>
      </c>
      <c r="E172" s="34">
        <f t="shared" si="38"/>
      </c>
      <c r="F172" s="33">
        <f>IF(P163="","",P163)</f>
      </c>
      <c r="G172" s="366">
        <f>IF(I169="","",I169)</f>
      </c>
      <c r="H172" s="35">
        <f>IF(R166="","",R166)</f>
      </c>
      <c r="I172" s="34">
        <f t="shared" si="39"/>
      </c>
      <c r="J172" s="33">
        <f>IF(P166="","",P166)</f>
      </c>
      <c r="K172" s="366">
        <f>IF(M169="","",M169)</f>
      </c>
      <c r="L172" s="35">
        <f>IF(R169="","",R169)</f>
      </c>
      <c r="M172" s="34">
        <f>IF(L172="","","-")</f>
      </c>
      <c r="N172" s="33">
        <f>IF(P169="","",P169)</f>
      </c>
      <c r="O172" s="366">
        <f>IF(Q169="","",Q169)</f>
      </c>
      <c r="P172" s="367"/>
      <c r="Q172" s="368"/>
      <c r="R172" s="368"/>
      <c r="S172" s="387"/>
      <c r="T172" s="19">
        <f>AD171</f>
        <v>0</v>
      </c>
      <c r="U172" s="18" t="s">
        <v>10</v>
      </c>
      <c r="V172" s="18">
        <f>AE171</f>
        <v>3</v>
      </c>
      <c r="W172" s="17" t="s">
        <v>7</v>
      </c>
      <c r="X172" s="16"/>
      <c r="Y172" s="16"/>
      <c r="Z172" s="16"/>
      <c r="AA172" s="16"/>
      <c r="AB172" s="16"/>
      <c r="AC172" s="16"/>
      <c r="AD172" s="78"/>
      <c r="AE172" s="77"/>
      <c r="AF172" s="78"/>
      <c r="AG172" s="77"/>
      <c r="AH172" s="76"/>
      <c r="AI172" s="77"/>
      <c r="AJ172" s="77"/>
      <c r="AK172" s="76"/>
      <c r="BA172" s="88"/>
    </row>
    <row r="173" spans="2:53" ht="12" customHeight="1">
      <c r="B173" s="128"/>
      <c r="C173" s="128"/>
      <c r="D173" s="129"/>
      <c r="E173" s="129"/>
      <c r="F173" s="129"/>
      <c r="G173" s="129"/>
      <c r="H173" s="128"/>
      <c r="I173" s="130"/>
      <c r="J173" s="130"/>
      <c r="K173" s="130"/>
      <c r="L173" s="130"/>
      <c r="M173" s="128"/>
      <c r="N173" s="128"/>
      <c r="O173" s="128"/>
      <c r="P173" s="128"/>
      <c r="Q173" s="128"/>
      <c r="R173" s="131"/>
      <c r="S173" s="131"/>
      <c r="T173" s="131"/>
      <c r="U173" s="131"/>
      <c r="V173" s="131"/>
      <c r="W173" s="115"/>
      <c r="X173" s="115"/>
      <c r="Y173" s="115"/>
      <c r="Z173" s="115"/>
      <c r="AA173" s="115"/>
      <c r="AB173" s="16"/>
      <c r="AC173" s="16"/>
      <c r="BA173" s="88"/>
    </row>
    <row r="174" spans="2:53" ht="12" customHeight="1" thickBot="1">
      <c r="B174" s="132"/>
      <c r="C174" s="128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128"/>
      <c r="R174" s="131"/>
      <c r="S174" s="131"/>
      <c r="T174" s="131"/>
      <c r="U174" s="131"/>
      <c r="V174" s="131"/>
      <c r="W174" s="115"/>
      <c r="X174" s="115"/>
      <c r="Y174" s="115"/>
      <c r="Z174" s="115"/>
      <c r="AA174" s="115"/>
      <c r="AB174" s="16"/>
      <c r="AC174" s="16"/>
      <c r="BA174" s="88"/>
    </row>
    <row r="175" spans="2:53" ht="12" customHeight="1">
      <c r="B175" s="168"/>
      <c r="C175" s="168"/>
      <c r="D175" s="169"/>
      <c r="E175" s="169"/>
      <c r="F175" s="169"/>
      <c r="G175" s="169"/>
      <c r="H175" s="168"/>
      <c r="I175" s="170"/>
      <c r="J175" s="170"/>
      <c r="K175" s="170"/>
      <c r="L175" s="170"/>
      <c r="M175" s="168"/>
      <c r="N175" s="168"/>
      <c r="O175" s="168"/>
      <c r="P175" s="168"/>
      <c r="Q175" s="168"/>
      <c r="R175" s="171"/>
      <c r="S175" s="171"/>
      <c r="T175" s="171"/>
      <c r="U175" s="171"/>
      <c r="V175" s="17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88"/>
    </row>
    <row r="176" spans="2:53" ht="12" customHeight="1">
      <c r="B176" s="389" t="s">
        <v>94</v>
      </c>
      <c r="C176" s="389"/>
      <c r="D176" s="389"/>
      <c r="E176" s="389"/>
      <c r="F176" s="389"/>
      <c r="G176" s="389"/>
      <c r="H176" s="298" t="s">
        <v>101</v>
      </c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3"/>
      <c r="AU176" s="133"/>
      <c r="AV176" s="133"/>
      <c r="AW176" s="133"/>
      <c r="AY176" s="88"/>
      <c r="AZ176" s="88"/>
      <c r="BA176" s="88"/>
    </row>
    <row r="177" spans="2:53" ht="12" customHeight="1">
      <c r="B177" s="389"/>
      <c r="C177" s="389"/>
      <c r="D177" s="389"/>
      <c r="E177" s="389"/>
      <c r="F177" s="389"/>
      <c r="G177" s="389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134"/>
      <c r="AD177" s="135"/>
      <c r="AE177" s="135"/>
      <c r="AF177" s="135"/>
      <c r="AG177" s="135"/>
      <c r="AH177" s="135"/>
      <c r="AI177" s="173"/>
      <c r="AJ177" s="173"/>
      <c r="AK177" s="173"/>
      <c r="AL177" s="173"/>
      <c r="AM177" s="173"/>
      <c r="AN177" s="173"/>
      <c r="AO177" s="173"/>
      <c r="AP177" s="173"/>
      <c r="AQ177" s="173"/>
      <c r="AR177" s="173"/>
      <c r="AS177" s="173"/>
      <c r="AT177" s="173"/>
      <c r="AU177" s="173"/>
      <c r="AV177" s="173"/>
      <c r="AW177" s="173"/>
      <c r="AY177" s="88"/>
      <c r="AZ177" s="88"/>
      <c r="BA177" s="88"/>
    </row>
    <row r="178" spans="2:53" ht="12" customHeight="1" thickBot="1">
      <c r="B178" s="390"/>
      <c r="C178" s="390"/>
      <c r="D178" s="390"/>
      <c r="E178" s="390"/>
      <c r="F178" s="390"/>
      <c r="G178" s="390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134"/>
      <c r="AD178" s="135"/>
      <c r="AE178" s="135"/>
      <c r="AF178" s="135"/>
      <c r="AG178" s="135"/>
      <c r="AH178" s="135"/>
      <c r="AI178" s="173"/>
      <c r="AJ178" s="173"/>
      <c r="AK178" s="173"/>
      <c r="AL178" s="173"/>
      <c r="AM178" s="173"/>
      <c r="AN178" s="173"/>
      <c r="AO178" s="173"/>
      <c r="AP178" s="173"/>
      <c r="AQ178" s="173"/>
      <c r="AR178" s="173"/>
      <c r="AS178" s="173"/>
      <c r="AT178" s="173"/>
      <c r="AU178" s="173"/>
      <c r="AV178" s="173"/>
      <c r="AW178" s="173"/>
      <c r="AX178" s="97"/>
      <c r="AY178" s="88"/>
      <c r="AZ178" s="88"/>
      <c r="BA178" s="88"/>
    </row>
    <row r="179" spans="2:54" ht="12" customHeight="1">
      <c r="B179" s="391" t="s">
        <v>94</v>
      </c>
      <c r="C179" s="392"/>
      <c r="D179" s="381" t="str">
        <f>B181</f>
        <v>大西永遠</v>
      </c>
      <c r="E179" s="311"/>
      <c r="F179" s="311"/>
      <c r="G179" s="335"/>
      <c r="H179" s="310" t="str">
        <f>B184</f>
        <v>谷広子</v>
      </c>
      <c r="I179" s="311"/>
      <c r="J179" s="311"/>
      <c r="K179" s="335"/>
      <c r="L179" s="310" t="str">
        <f>B187</f>
        <v>藤田小百合</v>
      </c>
      <c r="M179" s="311"/>
      <c r="N179" s="311"/>
      <c r="O179" s="335"/>
      <c r="P179" s="310" t="str">
        <f>B190</f>
        <v>宗次英子</v>
      </c>
      <c r="Q179" s="311"/>
      <c r="R179" s="311"/>
      <c r="S179" s="312"/>
      <c r="T179" s="357" t="s">
        <v>1</v>
      </c>
      <c r="U179" s="358"/>
      <c r="V179" s="358"/>
      <c r="W179" s="359"/>
      <c r="X179" s="16"/>
      <c r="Y179" s="16"/>
      <c r="Z179" s="16"/>
      <c r="AA179" s="16"/>
      <c r="AB179" s="177"/>
      <c r="AC179" s="177"/>
      <c r="AD179" s="290" t="s">
        <v>3</v>
      </c>
      <c r="AE179" s="291"/>
      <c r="AF179" s="290" t="s">
        <v>4</v>
      </c>
      <c r="AG179" s="292"/>
      <c r="AH179" s="291"/>
      <c r="AI179" s="293" t="s">
        <v>5</v>
      </c>
      <c r="AJ179" s="294"/>
      <c r="AK179" s="295"/>
      <c r="AL179" s="173"/>
      <c r="AM179" s="173"/>
      <c r="AN179" s="173"/>
      <c r="AO179" s="173"/>
      <c r="AP179" s="173"/>
      <c r="AQ179" s="296" t="s">
        <v>102</v>
      </c>
      <c r="AR179" s="296"/>
      <c r="AS179" s="296"/>
      <c r="AT179" s="296"/>
      <c r="AU179" s="296"/>
      <c r="AV179" s="296"/>
      <c r="AW179" s="296"/>
      <c r="AX179" s="296"/>
      <c r="AY179" s="296"/>
      <c r="AZ179" s="296"/>
      <c r="BA179" s="281"/>
      <c r="BB179" s="97"/>
    </row>
    <row r="180" spans="2:54" ht="12" customHeight="1" thickBot="1">
      <c r="B180" s="393"/>
      <c r="C180" s="394"/>
      <c r="D180" s="382" t="str">
        <f>B182</f>
        <v>長原凪沙</v>
      </c>
      <c r="E180" s="355"/>
      <c r="F180" s="355"/>
      <c r="G180" s="383"/>
      <c r="H180" s="354" t="str">
        <f>B185</f>
        <v>矢野初美</v>
      </c>
      <c r="I180" s="355"/>
      <c r="J180" s="355"/>
      <c r="K180" s="383"/>
      <c r="L180" s="354" t="str">
        <f>B188</f>
        <v>合田亜里砂</v>
      </c>
      <c r="M180" s="355"/>
      <c r="N180" s="355"/>
      <c r="O180" s="383"/>
      <c r="P180" s="354" t="str">
        <f>B191</f>
        <v>合田直子</v>
      </c>
      <c r="Q180" s="355"/>
      <c r="R180" s="355"/>
      <c r="S180" s="356"/>
      <c r="T180" s="307" t="s">
        <v>2</v>
      </c>
      <c r="U180" s="308"/>
      <c r="V180" s="308"/>
      <c r="W180" s="309"/>
      <c r="X180" s="16"/>
      <c r="Y180" s="16"/>
      <c r="Z180" s="16"/>
      <c r="AA180" s="16"/>
      <c r="AB180" s="177"/>
      <c r="AC180" s="177"/>
      <c r="AD180" s="72" t="s">
        <v>6</v>
      </c>
      <c r="AE180" s="70" t="s">
        <v>7</v>
      </c>
      <c r="AF180" s="72" t="s">
        <v>11</v>
      </c>
      <c r="AG180" s="70" t="s">
        <v>8</v>
      </c>
      <c r="AH180" s="69" t="s">
        <v>9</v>
      </c>
      <c r="AI180" s="70" t="s">
        <v>11</v>
      </c>
      <c r="AJ180" s="70" t="s">
        <v>8</v>
      </c>
      <c r="AK180" s="69" t="s">
        <v>9</v>
      </c>
      <c r="AL180" s="173"/>
      <c r="AM180" s="173"/>
      <c r="AN180" s="173"/>
      <c r="AO180" s="173"/>
      <c r="AP180" s="173"/>
      <c r="AQ180" s="297"/>
      <c r="AR180" s="297"/>
      <c r="AS180" s="297"/>
      <c r="AT180" s="297"/>
      <c r="AU180" s="297"/>
      <c r="AV180" s="297"/>
      <c r="AW180" s="297"/>
      <c r="AX180" s="297"/>
      <c r="AY180" s="297"/>
      <c r="AZ180" s="297"/>
      <c r="BA180" s="281"/>
      <c r="BB180" s="97"/>
    </row>
    <row r="181" spans="2:54" ht="12" customHeight="1">
      <c r="B181" s="116" t="s">
        <v>171</v>
      </c>
      <c r="C181" s="117" t="s">
        <v>173</v>
      </c>
      <c r="D181" s="369"/>
      <c r="E181" s="370"/>
      <c r="F181" s="370"/>
      <c r="G181" s="371"/>
      <c r="H181" s="23">
        <v>22</v>
      </c>
      <c r="I181" s="45" t="str">
        <f>IF(H181="","","-")</f>
        <v>-</v>
      </c>
      <c r="J181" s="53">
        <v>20</v>
      </c>
      <c r="K181" s="336" t="str">
        <f>IF(H181&lt;&gt;"",IF(H181&gt;J181,IF(H182&gt;J182,"○",IF(H183&gt;J183,"○","×")),IF(H182&gt;J182,IF(H183&gt;J183,"○","×"),"×")),"")</f>
        <v>○</v>
      </c>
      <c r="L181" s="23">
        <v>21</v>
      </c>
      <c r="M181" s="68" t="str">
        <f aca="true" t="shared" si="40" ref="M181:M186">IF(L181="","","-")</f>
        <v>-</v>
      </c>
      <c r="N181" s="67">
        <v>0</v>
      </c>
      <c r="O181" s="336" t="str">
        <f>IF(L181&lt;&gt;"",IF(L181&gt;N181,IF(L182&gt;N182,"○",IF(L183&gt;N183,"○","×")),IF(L182&gt;N182,IF(L183&gt;N183,"○","×"),"×")),"")</f>
        <v>○</v>
      </c>
      <c r="P181" s="87">
        <v>19</v>
      </c>
      <c r="Q181" s="68" t="str">
        <f aca="true" t="shared" si="41" ref="Q181:Q189">IF(P181="","","-")</f>
        <v>-</v>
      </c>
      <c r="R181" s="53">
        <v>21</v>
      </c>
      <c r="S181" s="299" t="str">
        <f>IF(P181&lt;&gt;"",IF(P181&gt;R181,IF(P182&gt;R182,"○",IF(P183&gt;R183,"○","×")),IF(P182&gt;R182,IF(P183&gt;R183,"○","×"),"×")),"")</f>
        <v>×</v>
      </c>
      <c r="T181" s="301" t="s">
        <v>51</v>
      </c>
      <c r="U181" s="302"/>
      <c r="V181" s="302"/>
      <c r="W181" s="303"/>
      <c r="X181" s="16"/>
      <c r="Y181" s="16"/>
      <c r="Z181" s="16"/>
      <c r="AA181" s="16"/>
      <c r="AB181" s="177"/>
      <c r="AC181" s="177"/>
      <c r="AD181" s="84"/>
      <c r="AE181" s="80"/>
      <c r="AF181" s="74"/>
      <c r="AG181" s="73"/>
      <c r="AH181" s="85"/>
      <c r="AI181" s="80"/>
      <c r="AJ181" s="80"/>
      <c r="AK181" s="79"/>
      <c r="AL181" s="173"/>
      <c r="AM181" s="97"/>
      <c r="AN181" s="97"/>
      <c r="AO181" s="97"/>
      <c r="AP181" s="97"/>
      <c r="AQ181" s="283" t="str">
        <f>B190</f>
        <v>宗次英子</v>
      </c>
      <c r="AR181" s="284"/>
      <c r="AS181" s="284"/>
      <c r="AT181" s="284"/>
      <c r="AU181" s="284"/>
      <c r="AV181" s="284" t="str">
        <f>C190</f>
        <v>川之江ｸﾗﾌﾞ</v>
      </c>
      <c r="AW181" s="284"/>
      <c r="AX181" s="284"/>
      <c r="AY181" s="284"/>
      <c r="AZ181" s="287"/>
      <c r="BA181" s="259"/>
      <c r="BB181" s="178"/>
    </row>
    <row r="182" spans="2:55" ht="12" customHeight="1">
      <c r="B182" s="116" t="s">
        <v>172</v>
      </c>
      <c r="C182" s="117" t="s">
        <v>47</v>
      </c>
      <c r="D182" s="372"/>
      <c r="E182" s="346"/>
      <c r="F182" s="346"/>
      <c r="G182" s="347"/>
      <c r="H182" s="23">
        <v>16</v>
      </c>
      <c r="I182" s="45" t="str">
        <f>IF(H182="","","-")</f>
        <v>-</v>
      </c>
      <c r="J182" s="66">
        <v>21</v>
      </c>
      <c r="K182" s="337"/>
      <c r="L182" s="23">
        <v>21</v>
      </c>
      <c r="M182" s="45" t="str">
        <f t="shared" si="40"/>
        <v>-</v>
      </c>
      <c r="N182" s="53">
        <v>0</v>
      </c>
      <c r="O182" s="337"/>
      <c r="P182" s="23">
        <v>16</v>
      </c>
      <c r="Q182" s="45" t="str">
        <f t="shared" si="41"/>
        <v>-</v>
      </c>
      <c r="R182" s="53">
        <v>21</v>
      </c>
      <c r="S182" s="300"/>
      <c r="T182" s="304"/>
      <c r="U182" s="305"/>
      <c r="V182" s="305"/>
      <c r="W182" s="306"/>
      <c r="X182" s="16"/>
      <c r="Y182" s="16"/>
      <c r="Z182" s="16"/>
      <c r="AA182" s="16"/>
      <c r="AB182" s="16"/>
      <c r="AC182" s="16"/>
      <c r="AD182" s="84">
        <f>COUNTIF(D181:S183,"○")</f>
        <v>2</v>
      </c>
      <c r="AE182" s="80">
        <f>COUNTIF(D181:S183,"×")</f>
        <v>1</v>
      </c>
      <c r="AF182" s="83">
        <f>(IF((D181&gt;F181),1,0))+(IF((D182&gt;F182),1,0))+(IF((D183&gt;F183),1,0))+(IF((H181&gt;J181),1,0))+(IF((H182&gt;J182),1,0))+(IF((H183&gt;J183),1,0))+(IF((L181&gt;N181),1,0))+(IF((L182&gt;N182),1,0))+(IF((L183&gt;N183),1,0))+(IF((P181&gt;R181),1,0))+(IF((P182&gt;R182),1,0))+(IF((P183&gt;R183),1,0))</f>
        <v>4</v>
      </c>
      <c r="AG182" s="82">
        <f>(IF((D181&lt;F181),1,0))+(IF((D182&lt;F182),1,0))+(IF((D183&lt;F183),1,0))+(IF((H181&lt;J181),1,0))+(IF((H182&lt;J182),1,0))+(IF((H183&lt;J183),1,0))+(IF((L181&lt;N181),1,0))+(IF((L182&lt;N182),1,0))+(IF((L183&lt;N183),1,0))+(IF((P181&lt;R181),1,0))+(IF((P182&lt;R182),1,0))+(IF((P183&lt;R183),1,0))</f>
        <v>3</v>
      </c>
      <c r="AH182" s="81">
        <f>AF182-AG182</f>
        <v>1</v>
      </c>
      <c r="AI182" s="80">
        <f>SUM(D181:D183,H181:H183,L181:L183,P181:P183)</f>
        <v>136</v>
      </c>
      <c r="AJ182" s="80">
        <f>SUM(F181:F183,J181:J183,N181:N183,R181:R183)</f>
        <v>99</v>
      </c>
      <c r="AK182" s="79">
        <f>AI182-AJ182</f>
        <v>37</v>
      </c>
      <c r="AN182" s="97"/>
      <c r="AO182" s="97"/>
      <c r="AP182" s="97"/>
      <c r="AQ182" s="285"/>
      <c r="AR182" s="286"/>
      <c r="AS182" s="286"/>
      <c r="AT182" s="286"/>
      <c r="AU182" s="286"/>
      <c r="AV182" s="286"/>
      <c r="AW182" s="286"/>
      <c r="AX182" s="286"/>
      <c r="AY182" s="286"/>
      <c r="AZ182" s="288"/>
      <c r="BA182" s="259"/>
      <c r="BB182" s="178"/>
      <c r="BC182" s="97"/>
    </row>
    <row r="183" spans="2:58" ht="12" customHeight="1">
      <c r="B183" s="118"/>
      <c r="C183" s="119"/>
      <c r="D183" s="373"/>
      <c r="E183" s="374"/>
      <c r="F183" s="374"/>
      <c r="G183" s="375"/>
      <c r="H183" s="25">
        <v>21</v>
      </c>
      <c r="I183" s="45" t="str">
        <f>IF(H183="","","-")</f>
        <v>-</v>
      </c>
      <c r="J183" s="62">
        <v>16</v>
      </c>
      <c r="K183" s="338"/>
      <c r="L183" s="25"/>
      <c r="M183" s="63">
        <f t="shared" si="40"/>
      </c>
      <c r="N183" s="62"/>
      <c r="O183" s="337"/>
      <c r="P183" s="25"/>
      <c r="Q183" s="63">
        <f t="shared" si="41"/>
      </c>
      <c r="R183" s="62"/>
      <c r="S183" s="300"/>
      <c r="T183" s="22">
        <f>AD182</f>
        <v>2</v>
      </c>
      <c r="U183" s="21" t="s">
        <v>10</v>
      </c>
      <c r="V183" s="21">
        <f>AE182</f>
        <v>1</v>
      </c>
      <c r="W183" s="20" t="s">
        <v>7</v>
      </c>
      <c r="X183" s="16"/>
      <c r="Y183" s="16"/>
      <c r="Z183" s="16"/>
      <c r="AA183" s="16"/>
      <c r="AB183" s="16"/>
      <c r="AC183" s="16"/>
      <c r="AD183" s="84"/>
      <c r="AE183" s="80"/>
      <c r="AF183" s="84"/>
      <c r="AG183" s="80"/>
      <c r="AH183" s="79"/>
      <c r="AI183" s="80"/>
      <c r="AJ183" s="80"/>
      <c r="AK183" s="79"/>
      <c r="AQ183" s="283" t="str">
        <f>B191</f>
        <v>合田直子</v>
      </c>
      <c r="AR183" s="284"/>
      <c r="AS183" s="284"/>
      <c r="AT183" s="284"/>
      <c r="AU183" s="284"/>
      <c r="AV183" s="284" t="str">
        <f>C191</f>
        <v>川之江ｸﾗﾌﾞ</v>
      </c>
      <c r="AW183" s="284"/>
      <c r="AX183" s="284"/>
      <c r="AY183" s="284"/>
      <c r="AZ183" s="287"/>
      <c r="BA183" s="254"/>
      <c r="BC183" s="97"/>
      <c r="BD183" s="97"/>
      <c r="BE183" s="97"/>
      <c r="BF183" s="97"/>
    </row>
    <row r="184" spans="2:57" ht="12" customHeight="1">
      <c r="B184" s="116" t="s">
        <v>174</v>
      </c>
      <c r="C184" s="120" t="s">
        <v>79</v>
      </c>
      <c r="D184" s="47">
        <f>IF(J181="","",J181)</f>
        <v>20</v>
      </c>
      <c r="E184" s="45" t="str">
        <f aca="true" t="shared" si="42" ref="E184:E192">IF(D184="","","-")</f>
        <v>-</v>
      </c>
      <c r="F184" s="44">
        <f>IF(H181="","",H181)</f>
        <v>22</v>
      </c>
      <c r="G184" s="348" t="str">
        <f>IF(K181="","",IF(K181="○","×",IF(K181="×","○")))</f>
        <v>×</v>
      </c>
      <c r="H184" s="342"/>
      <c r="I184" s="343"/>
      <c r="J184" s="343"/>
      <c r="K184" s="344"/>
      <c r="L184" s="23">
        <v>21</v>
      </c>
      <c r="M184" s="45" t="str">
        <f t="shared" si="40"/>
        <v>-</v>
      </c>
      <c r="N184" s="53">
        <v>0</v>
      </c>
      <c r="O184" s="339" t="str">
        <f>IF(L184&lt;&gt;"",IF(L184&gt;N184,IF(L185&gt;N185,"○",IF(L186&gt;N186,"○","×")),IF(L185&gt;N185,IF(L186&gt;N186,"○","×"),"×")),"")</f>
        <v>○</v>
      </c>
      <c r="P184" s="23">
        <v>8</v>
      </c>
      <c r="Q184" s="45" t="str">
        <f t="shared" si="41"/>
        <v>-</v>
      </c>
      <c r="R184" s="53">
        <v>21</v>
      </c>
      <c r="S184" s="340" t="str">
        <f>IF(P184&lt;&gt;"",IF(P184&gt;R184,IF(P185&gt;R185,"○",IF(P186&gt;R186,"○","×")),IF(P185&gt;R185,IF(P186&gt;R186,"○","×"),"×")),"")</f>
        <v>×</v>
      </c>
      <c r="T184" s="313" t="s">
        <v>216</v>
      </c>
      <c r="U184" s="314"/>
      <c r="V184" s="314"/>
      <c r="W184" s="315"/>
      <c r="X184" s="16"/>
      <c r="Y184" s="16"/>
      <c r="Z184" s="16"/>
      <c r="AA184" s="16"/>
      <c r="AB184" s="16"/>
      <c r="AC184" s="16"/>
      <c r="AD184" s="74"/>
      <c r="AE184" s="73"/>
      <c r="AF184" s="74"/>
      <c r="AG184" s="73"/>
      <c r="AH184" s="85"/>
      <c r="AI184" s="73"/>
      <c r="AJ184" s="73"/>
      <c r="AK184" s="85"/>
      <c r="AQ184" s="285"/>
      <c r="AR184" s="286"/>
      <c r="AS184" s="286"/>
      <c r="AT184" s="286"/>
      <c r="AU184" s="286"/>
      <c r="AV184" s="286"/>
      <c r="AW184" s="286"/>
      <c r="AX184" s="286"/>
      <c r="AY184" s="286"/>
      <c r="AZ184" s="288"/>
      <c r="BA184" s="254"/>
      <c r="BC184" s="178"/>
      <c r="BD184" s="97"/>
      <c r="BE184" s="97"/>
    </row>
    <row r="185" spans="2:55" ht="12" customHeight="1">
      <c r="B185" s="116" t="s">
        <v>95</v>
      </c>
      <c r="C185" s="117" t="s">
        <v>79</v>
      </c>
      <c r="D185" s="47">
        <f>IF(J182="","",J182)</f>
        <v>21</v>
      </c>
      <c r="E185" s="45" t="str">
        <f t="shared" si="42"/>
        <v>-</v>
      </c>
      <c r="F185" s="44">
        <f>IF(H182="","",H182)</f>
        <v>16</v>
      </c>
      <c r="G185" s="349" t="str">
        <f>IF(I182="","",I182)</f>
        <v>-</v>
      </c>
      <c r="H185" s="345"/>
      <c r="I185" s="346"/>
      <c r="J185" s="346"/>
      <c r="K185" s="347"/>
      <c r="L185" s="23">
        <v>21</v>
      </c>
      <c r="M185" s="45" t="str">
        <f t="shared" si="40"/>
        <v>-</v>
      </c>
      <c r="N185" s="53">
        <v>0</v>
      </c>
      <c r="O185" s="337"/>
      <c r="P185" s="23">
        <v>13</v>
      </c>
      <c r="Q185" s="45" t="str">
        <f t="shared" si="41"/>
        <v>-</v>
      </c>
      <c r="R185" s="53">
        <v>21</v>
      </c>
      <c r="S185" s="300"/>
      <c r="T185" s="304"/>
      <c r="U185" s="305"/>
      <c r="V185" s="305"/>
      <c r="W185" s="306"/>
      <c r="X185" s="16"/>
      <c r="Y185" s="16"/>
      <c r="Z185" s="16"/>
      <c r="AA185" s="16"/>
      <c r="AB185" s="16"/>
      <c r="AC185" s="16"/>
      <c r="AD185" s="84">
        <f>COUNTIF(D184:S186,"○")</f>
        <v>1</v>
      </c>
      <c r="AE185" s="80">
        <f>COUNTIF(D184:S186,"×")</f>
        <v>2</v>
      </c>
      <c r="AF185" s="83">
        <f>(IF((D184&gt;F184),1,0))+(IF((D185&gt;F185),1,0))+(IF((D186&gt;F186),1,0))+(IF((H184&gt;J184),1,0))+(IF((H185&gt;J185),1,0))+(IF((H186&gt;J186),1,0))+(IF((L184&gt;N184),1,0))+(IF((L185&gt;N185),1,0))+(IF((L186&gt;N186),1,0))+(IF((P184&gt;R184),1,0))+(IF((P185&gt;R185),1,0))+(IF((P186&gt;R186),1,0))</f>
        <v>3</v>
      </c>
      <c r="AG185" s="82">
        <f>(IF((D184&lt;F184),1,0))+(IF((D185&lt;F185),1,0))+(IF((D186&lt;F186),1,0))+(IF((H184&lt;J184),1,0))+(IF((H185&lt;J185),1,0))+(IF((H186&lt;J186),1,0))+(IF((L184&lt;N184),1,0))+(IF((L185&lt;N185),1,0))+(IF((L186&lt;N186),1,0))+(IF((P184&lt;R184),1,0))+(IF((P185&lt;R185),1,0))+(IF((P186&lt;R186),1,0))</f>
        <v>4</v>
      </c>
      <c r="AH185" s="81">
        <f>AF185-AG185</f>
        <v>-1</v>
      </c>
      <c r="AI185" s="80">
        <f>SUM(D184:D186,H184:H186,L184:L186,P184:P186)</f>
        <v>120</v>
      </c>
      <c r="AJ185" s="80">
        <f>SUM(F184:F186,J184:J186,N184:N186,R184:R186)</f>
        <v>101</v>
      </c>
      <c r="AK185" s="79">
        <f>AI185-AJ185</f>
        <v>19</v>
      </c>
      <c r="AQ185" s="289" t="s">
        <v>103</v>
      </c>
      <c r="AR185" s="289"/>
      <c r="AS185" s="289"/>
      <c r="AT185" s="289"/>
      <c r="AU185" s="289"/>
      <c r="AV185" s="289"/>
      <c r="AW185" s="289"/>
      <c r="AX185" s="289"/>
      <c r="AY185" s="289"/>
      <c r="AZ185" s="289"/>
      <c r="BA185" s="289"/>
      <c r="BC185" s="178"/>
    </row>
    <row r="186" spans="2:53" ht="12" customHeight="1">
      <c r="B186" s="118"/>
      <c r="C186" s="121"/>
      <c r="D186" s="65">
        <f>IF(J183="","",J183)</f>
        <v>16</v>
      </c>
      <c r="E186" s="45" t="str">
        <f t="shared" si="42"/>
        <v>-</v>
      </c>
      <c r="F186" s="64">
        <f>IF(H183="","",H183)</f>
        <v>21</v>
      </c>
      <c r="G186" s="384" t="str">
        <f>IF(I183="","",I183)</f>
        <v>-</v>
      </c>
      <c r="H186" s="376"/>
      <c r="I186" s="374"/>
      <c r="J186" s="374"/>
      <c r="K186" s="375"/>
      <c r="L186" s="25"/>
      <c r="M186" s="45">
        <f t="shared" si="40"/>
      </c>
      <c r="N186" s="62"/>
      <c r="O186" s="338"/>
      <c r="P186" s="25"/>
      <c r="Q186" s="63">
        <f t="shared" si="41"/>
      </c>
      <c r="R186" s="62"/>
      <c r="S186" s="341"/>
      <c r="T186" s="22">
        <f>AD185</f>
        <v>1</v>
      </c>
      <c r="U186" s="21" t="s">
        <v>10</v>
      </c>
      <c r="V186" s="21">
        <f>AE185</f>
        <v>2</v>
      </c>
      <c r="W186" s="20" t="s">
        <v>7</v>
      </c>
      <c r="X186" s="16"/>
      <c r="Y186" s="16"/>
      <c r="Z186" s="16"/>
      <c r="AA186" s="16"/>
      <c r="AB186" s="16"/>
      <c r="AC186" s="16"/>
      <c r="AD186" s="78"/>
      <c r="AE186" s="77"/>
      <c r="AF186" s="78"/>
      <c r="AG186" s="77"/>
      <c r="AH186" s="76"/>
      <c r="AI186" s="77"/>
      <c r="AJ186" s="77"/>
      <c r="AK186" s="76"/>
      <c r="AQ186" s="289"/>
      <c r="AR186" s="289"/>
      <c r="AS186" s="289"/>
      <c r="AT186" s="289"/>
      <c r="AU186" s="289"/>
      <c r="AV186" s="289"/>
      <c r="AW186" s="289"/>
      <c r="AX186" s="289"/>
      <c r="AY186" s="289"/>
      <c r="AZ186" s="289"/>
      <c r="BA186" s="289"/>
    </row>
    <row r="187" spans="2:54" ht="12" customHeight="1">
      <c r="B187" s="122" t="s">
        <v>175</v>
      </c>
      <c r="C187" s="123" t="s">
        <v>12</v>
      </c>
      <c r="D187" s="47">
        <f>IF(N181="","",N181)</f>
        <v>0</v>
      </c>
      <c r="E187" s="49" t="str">
        <f t="shared" si="42"/>
        <v>-</v>
      </c>
      <c r="F187" s="44">
        <f>IF(L181="","",L181)</f>
        <v>21</v>
      </c>
      <c r="G187" s="348" t="str">
        <f>IF(O181="","",IF(O181="○","×",IF(O181="×","○")))</f>
        <v>×</v>
      </c>
      <c r="H187" s="46">
        <f>IF(N184="","",N184)</f>
        <v>0</v>
      </c>
      <c r="I187" s="45" t="str">
        <f aca="true" t="shared" si="43" ref="I187:I192">IF(H187="","","-")</f>
        <v>-</v>
      </c>
      <c r="J187" s="44">
        <f>IF(L184="","",L184)</f>
        <v>21</v>
      </c>
      <c r="K187" s="348" t="str">
        <f>IF(O184="","",IF(O184="○","×",IF(O184="×","○")))</f>
        <v>×</v>
      </c>
      <c r="L187" s="342"/>
      <c r="M187" s="343"/>
      <c r="N187" s="343"/>
      <c r="O187" s="344"/>
      <c r="P187" s="23">
        <v>0</v>
      </c>
      <c r="Q187" s="45" t="str">
        <f t="shared" si="41"/>
        <v>-</v>
      </c>
      <c r="R187" s="53">
        <v>21</v>
      </c>
      <c r="S187" s="300" t="str">
        <f>IF(P187&lt;&gt;"",IF(P187&gt;R187,IF(P188&gt;R188,"○",IF(P189&gt;R189,"○","×")),IF(P188&gt;R188,IF(P189&gt;R189,"○","×"),"×")),"")</f>
        <v>×</v>
      </c>
      <c r="T187" s="313" t="s">
        <v>215</v>
      </c>
      <c r="U187" s="314"/>
      <c r="V187" s="314"/>
      <c r="W187" s="315"/>
      <c r="X187" s="16"/>
      <c r="Y187" s="16"/>
      <c r="Z187" s="16"/>
      <c r="AA187" s="16"/>
      <c r="AB187" s="16"/>
      <c r="AC187" s="16"/>
      <c r="AD187" s="84"/>
      <c r="AE187" s="80"/>
      <c r="AF187" s="84"/>
      <c r="AG187" s="80"/>
      <c r="AH187" s="79"/>
      <c r="AI187" s="80"/>
      <c r="AJ187" s="80"/>
      <c r="AK187" s="79"/>
      <c r="AQ187" s="283" t="s">
        <v>310</v>
      </c>
      <c r="AR187" s="284"/>
      <c r="AS187" s="284"/>
      <c r="AT187" s="284"/>
      <c r="AU187" s="284"/>
      <c r="AV187" s="284" t="s">
        <v>311</v>
      </c>
      <c r="AW187" s="284"/>
      <c r="AX187" s="284"/>
      <c r="AY187" s="284"/>
      <c r="AZ187" s="287"/>
      <c r="BA187" s="260"/>
      <c r="BB187" s="179"/>
    </row>
    <row r="188" spans="2:54" ht="12" customHeight="1">
      <c r="B188" s="122" t="s">
        <v>176</v>
      </c>
      <c r="C188" s="124" t="s">
        <v>12</v>
      </c>
      <c r="D188" s="47">
        <f>IF(N182="","",N182)</f>
        <v>0</v>
      </c>
      <c r="E188" s="45" t="str">
        <f t="shared" si="42"/>
        <v>-</v>
      </c>
      <c r="F188" s="44">
        <f>IF(L182="","",L182)</f>
        <v>21</v>
      </c>
      <c r="G188" s="349">
        <f>IF(I185="","",I185)</f>
      </c>
      <c r="H188" s="46">
        <f>IF(N185="","",N185)</f>
        <v>0</v>
      </c>
      <c r="I188" s="45" t="str">
        <f t="shared" si="43"/>
        <v>-</v>
      </c>
      <c r="J188" s="44">
        <f>IF(L185="","",L185)</f>
        <v>21</v>
      </c>
      <c r="K188" s="349" t="str">
        <f>IF(M185="","",M185)</f>
        <v>-</v>
      </c>
      <c r="L188" s="345"/>
      <c r="M188" s="346"/>
      <c r="N188" s="346"/>
      <c r="O188" s="347"/>
      <c r="P188" s="23">
        <v>0</v>
      </c>
      <c r="Q188" s="45" t="str">
        <f t="shared" si="41"/>
        <v>-</v>
      </c>
      <c r="R188" s="53">
        <v>21</v>
      </c>
      <c r="S188" s="300"/>
      <c r="T188" s="304"/>
      <c r="U188" s="305"/>
      <c r="V188" s="305"/>
      <c r="W188" s="306"/>
      <c r="X188" s="16"/>
      <c r="Y188" s="16"/>
      <c r="Z188" s="16"/>
      <c r="AA188" s="16"/>
      <c r="AB188" s="16"/>
      <c r="AC188" s="16"/>
      <c r="AD188" s="84">
        <f>COUNTIF(D187:S189,"○")</f>
        <v>0</v>
      </c>
      <c r="AE188" s="80">
        <f>COUNTIF(D187:S189,"×")</f>
        <v>3</v>
      </c>
      <c r="AF188" s="83">
        <f>(IF((D187&gt;F187),1,0))+(IF((D188&gt;F188),1,0))+(IF((D189&gt;F189),1,0))+(IF((H187&gt;J187),1,0))+(IF((H188&gt;J188),1,0))+(IF((H189&gt;J189),1,0))+(IF((L187&gt;N187),1,0))+(IF((L188&gt;N188),1,0))+(IF((L189&gt;N189),1,0))+(IF((P187&gt;R187),1,0))+(IF((P188&gt;R188),1,0))+(IF((P189&gt;R189),1,0))</f>
        <v>0</v>
      </c>
      <c r="AG188" s="82">
        <f>(IF((D187&lt;F187),1,0))+(IF((D188&lt;F188),1,0))+(IF((D189&lt;F189),1,0))+(IF((H187&lt;J187),1,0))+(IF((H188&lt;J188),1,0))+(IF((H189&lt;J189),1,0))+(IF((L187&lt;N187),1,0))+(IF((L188&lt;N188),1,0))+(IF((L189&lt;N189),1,0))+(IF((P187&lt;R187),1,0))+(IF((P188&lt;R188),1,0))+(IF((P189&lt;R189),1,0))</f>
        <v>6</v>
      </c>
      <c r="AH188" s="81">
        <f>AF188-AG188</f>
        <v>-6</v>
      </c>
      <c r="AI188" s="80">
        <f>SUM(D187:D189,H187:H189,L187:L189,P187:P189)</f>
        <v>0</v>
      </c>
      <c r="AJ188" s="80">
        <f>SUM(F187:F189,J187:J189,N187:N189,R187:R189)</f>
        <v>126</v>
      </c>
      <c r="AK188" s="79">
        <f>AI188-AJ188</f>
        <v>-126</v>
      </c>
      <c r="AQ188" s="285"/>
      <c r="AR188" s="286"/>
      <c r="AS188" s="286"/>
      <c r="AT188" s="286"/>
      <c r="AU188" s="286"/>
      <c r="AV188" s="286"/>
      <c r="AW188" s="286"/>
      <c r="AX188" s="286"/>
      <c r="AY188" s="286"/>
      <c r="AZ188" s="288"/>
      <c r="BA188" s="260"/>
      <c r="BB188" s="179"/>
    </row>
    <row r="189" spans="2:53" ht="12" customHeight="1">
      <c r="B189" s="118"/>
      <c r="C189" s="125"/>
      <c r="D189" s="65">
        <f>IF(N183="","",N183)</f>
      </c>
      <c r="E189" s="63">
        <f t="shared" si="42"/>
      </c>
      <c r="F189" s="64">
        <f>IF(L183="","",L183)</f>
      </c>
      <c r="G189" s="384">
        <f>IF(I186="","",I186)</f>
      </c>
      <c r="H189" s="86">
        <f>IF(N186="","",N186)</f>
      </c>
      <c r="I189" s="45">
        <f t="shared" si="43"/>
      </c>
      <c r="J189" s="64">
        <f>IF(L186="","",L186)</f>
      </c>
      <c r="K189" s="384">
        <f>IF(M186="","",M186)</f>
      </c>
      <c r="L189" s="376"/>
      <c r="M189" s="374"/>
      <c r="N189" s="374"/>
      <c r="O189" s="375"/>
      <c r="P189" s="25"/>
      <c r="Q189" s="45">
        <f t="shared" si="41"/>
      </c>
      <c r="R189" s="62"/>
      <c r="S189" s="341"/>
      <c r="T189" s="22">
        <f>AD188</f>
        <v>0</v>
      </c>
      <c r="U189" s="21" t="s">
        <v>10</v>
      </c>
      <c r="V189" s="21">
        <f>AE188</f>
        <v>3</v>
      </c>
      <c r="W189" s="20" t="s">
        <v>7</v>
      </c>
      <c r="X189" s="16"/>
      <c r="Y189" s="16"/>
      <c r="Z189" s="16"/>
      <c r="AA189" s="16"/>
      <c r="AB189" s="16"/>
      <c r="AC189" s="16"/>
      <c r="AD189" s="84"/>
      <c r="AE189" s="80"/>
      <c r="AF189" s="84"/>
      <c r="AG189" s="80"/>
      <c r="AH189" s="79"/>
      <c r="AI189" s="80"/>
      <c r="AJ189" s="80"/>
      <c r="AK189" s="79"/>
      <c r="AQ189" s="283" t="s">
        <v>316</v>
      </c>
      <c r="AR189" s="284"/>
      <c r="AS189" s="284"/>
      <c r="AT189" s="284"/>
      <c r="AU189" s="284"/>
      <c r="AV189" s="284" t="s">
        <v>309</v>
      </c>
      <c r="AW189" s="284"/>
      <c r="AX189" s="284"/>
      <c r="AY189" s="284"/>
      <c r="AZ189" s="287"/>
      <c r="BA189" s="254"/>
    </row>
    <row r="190" spans="2:55" ht="12" customHeight="1">
      <c r="B190" s="122" t="s">
        <v>177</v>
      </c>
      <c r="C190" s="123" t="s">
        <v>18</v>
      </c>
      <c r="D190" s="47">
        <f>IF(R181="","",R181)</f>
        <v>21</v>
      </c>
      <c r="E190" s="45" t="str">
        <f t="shared" si="42"/>
        <v>-</v>
      </c>
      <c r="F190" s="44">
        <f>IF(P181="","",P181)</f>
        <v>19</v>
      </c>
      <c r="G190" s="348" t="str">
        <f>IF(S181="","",IF(S181="○","×",IF(S181="×","○")))</f>
        <v>○</v>
      </c>
      <c r="H190" s="46">
        <f>IF(R184="","",R184)</f>
        <v>21</v>
      </c>
      <c r="I190" s="49" t="str">
        <f t="shared" si="43"/>
        <v>-</v>
      </c>
      <c r="J190" s="44">
        <f>IF(P184="","",P184)</f>
        <v>8</v>
      </c>
      <c r="K190" s="348" t="str">
        <f>IF(S184="","",IF(S184="○","×",IF(S184="×","○")))</f>
        <v>○</v>
      </c>
      <c r="L190" s="50">
        <f>IF(R187="","",R187)</f>
        <v>21</v>
      </c>
      <c r="M190" s="45" t="str">
        <f>IF(L190="","","-")</f>
        <v>-</v>
      </c>
      <c r="N190" s="48">
        <f>IF(P187="","",P187)</f>
        <v>0</v>
      </c>
      <c r="O190" s="348" t="str">
        <f>IF(S187="","",IF(S187="○","×",IF(S187="×","○")))</f>
        <v>○</v>
      </c>
      <c r="P190" s="342"/>
      <c r="Q190" s="343"/>
      <c r="R190" s="343"/>
      <c r="S190" s="385"/>
      <c r="T190" s="313" t="s">
        <v>213</v>
      </c>
      <c r="U190" s="314"/>
      <c r="V190" s="314"/>
      <c r="W190" s="315"/>
      <c r="X190" s="16"/>
      <c r="Y190" s="16"/>
      <c r="Z190" s="16"/>
      <c r="AA190" s="16"/>
      <c r="AB190" s="16"/>
      <c r="AC190" s="16"/>
      <c r="AD190" s="74"/>
      <c r="AE190" s="73"/>
      <c r="AF190" s="74"/>
      <c r="AG190" s="73"/>
      <c r="AH190" s="85"/>
      <c r="AI190" s="73"/>
      <c r="AJ190" s="73"/>
      <c r="AK190" s="85"/>
      <c r="AQ190" s="285"/>
      <c r="AR190" s="286"/>
      <c r="AS190" s="286"/>
      <c r="AT190" s="286"/>
      <c r="AU190" s="286"/>
      <c r="AV190" s="286"/>
      <c r="AW190" s="286"/>
      <c r="AX190" s="286"/>
      <c r="AY190" s="286"/>
      <c r="AZ190" s="288"/>
      <c r="BA190" s="254"/>
      <c r="BC190" s="179"/>
    </row>
    <row r="191" spans="2:55" ht="12" customHeight="1">
      <c r="B191" s="122" t="s">
        <v>73</v>
      </c>
      <c r="C191" s="117" t="s">
        <v>18</v>
      </c>
      <c r="D191" s="47">
        <f>IF(R182="","",R182)</f>
        <v>21</v>
      </c>
      <c r="E191" s="45" t="str">
        <f t="shared" si="42"/>
        <v>-</v>
      </c>
      <c r="F191" s="44">
        <f>IF(P182="","",P182)</f>
        <v>16</v>
      </c>
      <c r="G191" s="349" t="str">
        <f>IF(I188="","",I188)</f>
        <v>-</v>
      </c>
      <c r="H191" s="46">
        <f>IF(R185="","",R185)</f>
        <v>21</v>
      </c>
      <c r="I191" s="45" t="str">
        <f t="shared" si="43"/>
        <v>-</v>
      </c>
      <c r="J191" s="44">
        <f>IF(P185="","",P185)</f>
        <v>13</v>
      </c>
      <c r="K191" s="349">
        <f>IF(M188="","",M188)</f>
      </c>
      <c r="L191" s="46">
        <f>IF(R188="","",R188)</f>
        <v>21</v>
      </c>
      <c r="M191" s="45" t="str">
        <f>IF(L191="","","-")</f>
        <v>-</v>
      </c>
      <c r="N191" s="44">
        <f>IF(P188="","",P188)</f>
        <v>0</v>
      </c>
      <c r="O191" s="349" t="str">
        <f>IF(Q188="","",Q188)</f>
        <v>-</v>
      </c>
      <c r="P191" s="345"/>
      <c r="Q191" s="346"/>
      <c r="R191" s="346"/>
      <c r="S191" s="386"/>
      <c r="T191" s="304"/>
      <c r="U191" s="305"/>
      <c r="V191" s="305"/>
      <c r="W191" s="306"/>
      <c r="X191" s="16"/>
      <c r="Y191" s="16"/>
      <c r="Z191" s="16"/>
      <c r="AA191" s="16"/>
      <c r="AB191" s="16"/>
      <c r="AC191" s="16"/>
      <c r="AD191" s="84">
        <f>COUNTIF(D190:S192,"○")</f>
        <v>3</v>
      </c>
      <c r="AE191" s="80">
        <f>COUNTIF(D190:S192,"×")</f>
        <v>0</v>
      </c>
      <c r="AF191" s="83">
        <f>(IF((D190&gt;F190),1,0))+(IF((D191&gt;F191),1,0))+(IF((D192&gt;F192),1,0))+(IF((H190&gt;J190),1,0))+(IF((H191&gt;J191),1,0))+(IF((H192&gt;J192),1,0))+(IF((L190&gt;N190),1,0))+(IF((L191&gt;N191),1,0))+(IF((L192&gt;N192),1,0))+(IF((P190&gt;R190),1,0))+(IF((P191&gt;R191),1,0))+(IF((P192&gt;R192),1,0))</f>
        <v>6</v>
      </c>
      <c r="AG191" s="82">
        <f>(IF((D190&lt;F190),1,0))+(IF((D191&lt;F191),1,0))+(IF((D192&lt;F192),1,0))+(IF((H190&lt;J190),1,0))+(IF((H191&lt;J191),1,0))+(IF((H192&lt;J192),1,0))+(IF((L190&lt;N190),1,0))+(IF((L191&lt;N191),1,0))+(IF((L192&lt;N192),1,0))+(IF((P190&lt;R190),1,0))+(IF((P191&lt;R191),1,0))+(IF((P192&lt;R192),1,0))</f>
        <v>0</v>
      </c>
      <c r="AH191" s="81">
        <f>AF191-AG191</f>
        <v>6</v>
      </c>
      <c r="AI191" s="80">
        <f>SUM(D190:D192,H190:H192,L190:L192,P190:P192)</f>
        <v>126</v>
      </c>
      <c r="AJ191" s="80">
        <f>SUM(F190:F192,J190:J192,N190:N192,R190:R192)</f>
        <v>56</v>
      </c>
      <c r="AK191" s="79">
        <f>AI191-AJ191</f>
        <v>70</v>
      </c>
      <c r="BA191" s="88"/>
      <c r="BC191" s="179"/>
    </row>
    <row r="192" spans="2:53" ht="12" customHeight="1" thickBot="1">
      <c r="B192" s="126"/>
      <c r="C192" s="127"/>
      <c r="D192" s="36">
        <f>IF(R183="","",R183)</f>
      </c>
      <c r="E192" s="34">
        <f t="shared" si="42"/>
      </c>
      <c r="F192" s="33">
        <f>IF(P183="","",P183)</f>
      </c>
      <c r="G192" s="366">
        <f>IF(I189="","",I189)</f>
      </c>
      <c r="H192" s="35">
        <f>IF(R186="","",R186)</f>
      </c>
      <c r="I192" s="34">
        <f t="shared" si="43"/>
      </c>
      <c r="J192" s="33">
        <f>IF(P186="","",P186)</f>
      </c>
      <c r="K192" s="366">
        <f>IF(M189="","",M189)</f>
      </c>
      <c r="L192" s="35">
        <f>IF(R189="","",R189)</f>
      </c>
      <c r="M192" s="34">
        <f>IF(L192="","","-")</f>
      </c>
      <c r="N192" s="33">
        <f>IF(P189="","",P189)</f>
      </c>
      <c r="O192" s="366">
        <f>IF(Q189="","",Q189)</f>
      </c>
      <c r="P192" s="367"/>
      <c r="Q192" s="368"/>
      <c r="R192" s="368"/>
      <c r="S192" s="387"/>
      <c r="T192" s="19">
        <f>AD191</f>
        <v>3</v>
      </c>
      <c r="U192" s="18" t="s">
        <v>10</v>
      </c>
      <c r="V192" s="18">
        <f>AE191</f>
        <v>0</v>
      </c>
      <c r="W192" s="17" t="s">
        <v>7</v>
      </c>
      <c r="X192" s="16"/>
      <c r="Y192" s="16"/>
      <c r="Z192" s="16"/>
      <c r="AA192" s="16"/>
      <c r="AB192" s="16"/>
      <c r="AC192" s="16"/>
      <c r="AD192" s="78"/>
      <c r="AE192" s="77"/>
      <c r="AF192" s="78"/>
      <c r="AG192" s="77"/>
      <c r="AH192" s="76"/>
      <c r="AI192" s="77"/>
      <c r="AJ192" s="77"/>
      <c r="AK192" s="76"/>
      <c r="BA192" s="88"/>
    </row>
    <row r="193" spans="2:53" ht="12" customHeight="1">
      <c r="B193" s="134"/>
      <c r="C193" s="134"/>
      <c r="D193" s="135"/>
      <c r="E193" s="135"/>
      <c r="F193" s="135"/>
      <c r="G193" s="135"/>
      <c r="H193" s="136"/>
      <c r="I193" s="136"/>
      <c r="J193" s="136"/>
      <c r="K193" s="136"/>
      <c r="L193" s="136"/>
      <c r="M193" s="136"/>
      <c r="N193" s="136"/>
      <c r="O193" s="136"/>
      <c r="P193" s="135"/>
      <c r="Q193" s="135"/>
      <c r="R193" s="135"/>
      <c r="S193" s="135"/>
      <c r="U193" s="90"/>
      <c r="V193" s="90"/>
      <c r="W193" s="90"/>
      <c r="X193" s="91"/>
      <c r="Y193" s="91"/>
      <c r="Z193" s="91"/>
      <c r="AA193" s="91"/>
      <c r="AB193" s="16"/>
      <c r="AC193" s="16"/>
      <c r="BA193" s="88"/>
    </row>
    <row r="194" spans="2:53" ht="12" customHeight="1" thickBot="1">
      <c r="B194" s="134"/>
      <c r="C194" s="134"/>
      <c r="D194" s="135"/>
      <c r="E194" s="135"/>
      <c r="F194" s="135"/>
      <c r="G194" s="135"/>
      <c r="H194" s="136"/>
      <c r="I194" s="136"/>
      <c r="J194" s="136"/>
      <c r="K194" s="136"/>
      <c r="L194" s="136"/>
      <c r="M194" s="136"/>
      <c r="N194" s="136"/>
      <c r="O194" s="136"/>
      <c r="P194" s="135"/>
      <c r="Q194" s="135"/>
      <c r="R194" s="135"/>
      <c r="S194" s="135"/>
      <c r="U194" s="90"/>
      <c r="V194" s="90"/>
      <c r="W194" s="90"/>
      <c r="X194" s="91"/>
      <c r="Y194" s="91"/>
      <c r="Z194" s="91"/>
      <c r="AA194" s="91"/>
      <c r="BA194" s="88"/>
    </row>
    <row r="195" spans="2:53" ht="12" customHeight="1">
      <c r="B195" s="164"/>
      <c r="C195" s="164"/>
      <c r="D195" s="162"/>
      <c r="E195" s="162"/>
      <c r="F195" s="162"/>
      <c r="G195" s="162"/>
      <c r="H195" s="165"/>
      <c r="I195" s="165"/>
      <c r="J195" s="165"/>
      <c r="K195" s="165"/>
      <c r="L195" s="165"/>
      <c r="M195" s="165"/>
      <c r="N195" s="165"/>
      <c r="O195" s="165"/>
      <c r="P195" s="162"/>
      <c r="Q195" s="162"/>
      <c r="R195" s="162"/>
      <c r="S195" s="162"/>
      <c r="T195" s="161"/>
      <c r="U195" s="166"/>
      <c r="V195" s="166"/>
      <c r="W195" s="166"/>
      <c r="X195" s="167"/>
      <c r="Y195" s="167"/>
      <c r="Z195" s="167"/>
      <c r="AA195" s="167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88"/>
    </row>
    <row r="196" spans="2:53" ht="12" customHeight="1">
      <c r="B196" s="389" t="s">
        <v>178</v>
      </c>
      <c r="C196" s="389"/>
      <c r="D196" s="389"/>
      <c r="E196" s="389"/>
      <c r="F196" s="389"/>
      <c r="G196" s="389"/>
      <c r="H196" s="298" t="s">
        <v>101</v>
      </c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Y196" s="88"/>
      <c r="AZ196" s="88"/>
      <c r="BA196" s="88"/>
    </row>
    <row r="197" spans="2:53" ht="12" customHeight="1">
      <c r="B197" s="389"/>
      <c r="C197" s="389"/>
      <c r="D197" s="389"/>
      <c r="E197" s="389"/>
      <c r="F197" s="389"/>
      <c r="G197" s="389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Y197" s="88"/>
      <c r="AZ197" s="88"/>
      <c r="BA197" s="88"/>
    </row>
    <row r="198" spans="2:53" ht="12" customHeight="1" thickBot="1">
      <c r="B198" s="390"/>
      <c r="C198" s="390"/>
      <c r="D198" s="390"/>
      <c r="E198" s="390"/>
      <c r="F198" s="390"/>
      <c r="G198" s="390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Y198" s="88"/>
      <c r="AZ198" s="88"/>
      <c r="BA198" s="88"/>
    </row>
    <row r="199" spans="2:53" ht="12" customHeight="1">
      <c r="B199" s="391" t="s">
        <v>178</v>
      </c>
      <c r="C199" s="392"/>
      <c r="D199" s="381" t="str">
        <f>B201</f>
        <v>中山加奈子</v>
      </c>
      <c r="E199" s="311"/>
      <c r="F199" s="311"/>
      <c r="G199" s="335"/>
      <c r="H199" s="310" t="str">
        <f>B204</f>
        <v>野村優衣</v>
      </c>
      <c r="I199" s="311"/>
      <c r="J199" s="311"/>
      <c r="K199" s="335"/>
      <c r="L199" s="310" t="str">
        <f>B207</f>
        <v>加藤幸子</v>
      </c>
      <c r="M199" s="311"/>
      <c r="N199" s="311"/>
      <c r="O199" s="335"/>
      <c r="P199" s="310" t="str">
        <f>B210</f>
        <v>宮﨑菜都希</v>
      </c>
      <c r="Q199" s="311"/>
      <c r="R199" s="311"/>
      <c r="S199" s="312"/>
      <c r="T199" s="357" t="s">
        <v>1</v>
      </c>
      <c r="U199" s="358"/>
      <c r="V199" s="358"/>
      <c r="W199" s="359"/>
      <c r="X199" s="16"/>
      <c r="Y199" s="16"/>
      <c r="Z199" s="16"/>
      <c r="AA199" s="16"/>
      <c r="AB199" s="16"/>
      <c r="AC199" s="16"/>
      <c r="AD199" s="290" t="s">
        <v>3</v>
      </c>
      <c r="AE199" s="291"/>
      <c r="AF199" s="290" t="s">
        <v>4</v>
      </c>
      <c r="AG199" s="292"/>
      <c r="AH199" s="291"/>
      <c r="AI199" s="293" t="s">
        <v>5</v>
      </c>
      <c r="AJ199" s="294"/>
      <c r="AK199" s="295"/>
      <c r="AL199" s="173"/>
      <c r="AM199" s="173"/>
      <c r="AN199" s="173"/>
      <c r="AO199" s="173"/>
      <c r="AP199" s="296" t="s">
        <v>199</v>
      </c>
      <c r="AQ199" s="296"/>
      <c r="AR199" s="296"/>
      <c r="AS199" s="296"/>
      <c r="AT199" s="296"/>
      <c r="AU199" s="296"/>
      <c r="AV199" s="296"/>
      <c r="AW199" s="296"/>
      <c r="AX199" s="296"/>
      <c r="AY199" s="296"/>
      <c r="AZ199" s="254"/>
      <c r="BA199" s="88"/>
    </row>
    <row r="200" spans="2:53" ht="12" customHeight="1" thickBot="1">
      <c r="B200" s="393"/>
      <c r="C200" s="394"/>
      <c r="D200" s="382" t="str">
        <f>B202</f>
        <v>森川理加</v>
      </c>
      <c r="E200" s="355"/>
      <c r="F200" s="355"/>
      <c r="G200" s="383"/>
      <c r="H200" s="354" t="str">
        <f>B205</f>
        <v>江口碧</v>
      </c>
      <c r="I200" s="355"/>
      <c r="J200" s="355"/>
      <c r="K200" s="383"/>
      <c r="L200" s="354" t="str">
        <f>B208</f>
        <v>阿部幹誉</v>
      </c>
      <c r="M200" s="355"/>
      <c r="N200" s="355"/>
      <c r="O200" s="383"/>
      <c r="P200" s="354" t="str">
        <f>B211</f>
        <v>西山沙織</v>
      </c>
      <c r="Q200" s="355"/>
      <c r="R200" s="355"/>
      <c r="S200" s="356"/>
      <c r="T200" s="307" t="s">
        <v>2</v>
      </c>
      <c r="U200" s="308"/>
      <c r="V200" s="308"/>
      <c r="W200" s="309"/>
      <c r="X200" s="16"/>
      <c r="Y200" s="16"/>
      <c r="Z200" s="16"/>
      <c r="AA200" s="16"/>
      <c r="AB200" s="16"/>
      <c r="AC200" s="16"/>
      <c r="AD200" s="72" t="s">
        <v>6</v>
      </c>
      <c r="AE200" s="70" t="s">
        <v>7</v>
      </c>
      <c r="AF200" s="72" t="s">
        <v>11</v>
      </c>
      <c r="AG200" s="70" t="s">
        <v>8</v>
      </c>
      <c r="AH200" s="69" t="s">
        <v>9</v>
      </c>
      <c r="AI200" s="70" t="s">
        <v>11</v>
      </c>
      <c r="AJ200" s="70" t="s">
        <v>8</v>
      </c>
      <c r="AK200" s="69" t="s">
        <v>9</v>
      </c>
      <c r="AL200" s="173"/>
      <c r="AM200" s="173"/>
      <c r="AN200" s="173"/>
      <c r="AO200" s="173"/>
      <c r="AP200" s="297"/>
      <c r="AQ200" s="297"/>
      <c r="AR200" s="297"/>
      <c r="AS200" s="297"/>
      <c r="AT200" s="297"/>
      <c r="AU200" s="297"/>
      <c r="AV200" s="297"/>
      <c r="AW200" s="297"/>
      <c r="AX200" s="297"/>
      <c r="AY200" s="297"/>
      <c r="AZ200" s="254"/>
      <c r="BA200" s="88"/>
    </row>
    <row r="201" spans="2:54" ht="12" customHeight="1">
      <c r="B201" s="116" t="s">
        <v>179</v>
      </c>
      <c r="C201" s="117" t="s">
        <v>140</v>
      </c>
      <c r="D201" s="369"/>
      <c r="E201" s="370"/>
      <c r="F201" s="370"/>
      <c r="G201" s="371"/>
      <c r="H201" s="23">
        <v>21</v>
      </c>
      <c r="I201" s="45" t="str">
        <f>IF(H201="","","-")</f>
        <v>-</v>
      </c>
      <c r="J201" s="53">
        <v>6</v>
      </c>
      <c r="K201" s="336" t="str">
        <f>IF(H201&lt;&gt;"",IF(H201&gt;J201,IF(H202&gt;J202,"○",IF(H203&gt;J203,"○","×")),IF(H202&gt;J202,IF(H203&gt;J203,"○","×"),"×")),"")</f>
        <v>○</v>
      </c>
      <c r="L201" s="23">
        <v>21</v>
      </c>
      <c r="M201" s="68" t="str">
        <f aca="true" t="shared" si="44" ref="M201:M206">IF(L201="","","-")</f>
        <v>-</v>
      </c>
      <c r="N201" s="67">
        <v>12</v>
      </c>
      <c r="O201" s="336" t="str">
        <f>IF(L201&lt;&gt;"",IF(L201&gt;N201,IF(L202&gt;N202,"○",IF(L203&gt;N203,"○","×")),IF(L202&gt;N202,IF(L203&gt;N203,"○","×"),"×")),"")</f>
        <v>○</v>
      </c>
      <c r="P201" s="87">
        <v>21</v>
      </c>
      <c r="Q201" s="68" t="str">
        <f aca="true" t="shared" si="45" ref="Q201:Q209">IF(P201="","","-")</f>
        <v>-</v>
      </c>
      <c r="R201" s="53">
        <v>9</v>
      </c>
      <c r="S201" s="299" t="str">
        <f>IF(P201&lt;&gt;"",IF(P201&gt;R201,IF(P202&gt;R202,"○",IF(P203&gt;R203,"○","×")),IF(P202&gt;R202,IF(P203&gt;R203,"○","×"),"×")),"")</f>
        <v>○</v>
      </c>
      <c r="T201" s="301" t="s">
        <v>213</v>
      </c>
      <c r="U201" s="302"/>
      <c r="V201" s="302"/>
      <c r="W201" s="303"/>
      <c r="X201" s="16"/>
      <c r="Y201" s="16"/>
      <c r="Z201" s="16"/>
      <c r="AA201" s="16"/>
      <c r="AB201" s="16"/>
      <c r="AC201" s="16"/>
      <c r="AD201" s="84"/>
      <c r="AE201" s="80"/>
      <c r="AF201" s="74"/>
      <c r="AG201" s="73"/>
      <c r="AH201" s="85"/>
      <c r="AI201" s="80"/>
      <c r="AJ201" s="80"/>
      <c r="AK201" s="79"/>
      <c r="AL201" s="97"/>
      <c r="AM201" s="97"/>
      <c r="AN201" s="97"/>
      <c r="AO201" s="97"/>
      <c r="AP201" s="283" t="str">
        <f>B201</f>
        <v>中山加奈子</v>
      </c>
      <c r="AQ201" s="284"/>
      <c r="AR201" s="284"/>
      <c r="AS201" s="284"/>
      <c r="AT201" s="284"/>
      <c r="AU201" s="284" t="str">
        <f>C201</f>
        <v>Sweet Tomato</v>
      </c>
      <c r="AV201" s="284"/>
      <c r="AW201" s="284"/>
      <c r="AX201" s="284"/>
      <c r="AY201" s="287"/>
      <c r="AZ201" s="259"/>
      <c r="BA201" s="178"/>
      <c r="BB201" s="178"/>
    </row>
    <row r="202" spans="2:54" ht="12" customHeight="1">
      <c r="B202" s="116" t="s">
        <v>180</v>
      </c>
      <c r="C202" s="117" t="s">
        <v>140</v>
      </c>
      <c r="D202" s="372"/>
      <c r="E202" s="346"/>
      <c r="F202" s="346"/>
      <c r="G202" s="347"/>
      <c r="H202" s="23">
        <v>21</v>
      </c>
      <c r="I202" s="45" t="str">
        <f>IF(H202="","","-")</f>
        <v>-</v>
      </c>
      <c r="J202" s="66">
        <v>10</v>
      </c>
      <c r="K202" s="337"/>
      <c r="L202" s="23">
        <v>21</v>
      </c>
      <c r="M202" s="45" t="str">
        <f t="shared" si="44"/>
        <v>-</v>
      </c>
      <c r="N202" s="53">
        <v>13</v>
      </c>
      <c r="O202" s="337"/>
      <c r="P202" s="23">
        <v>21</v>
      </c>
      <c r="Q202" s="45" t="str">
        <f t="shared" si="45"/>
        <v>-</v>
      </c>
      <c r="R202" s="53">
        <v>10</v>
      </c>
      <c r="S202" s="300"/>
      <c r="T202" s="304"/>
      <c r="U202" s="305"/>
      <c r="V202" s="305"/>
      <c r="W202" s="306"/>
      <c r="X202" s="16"/>
      <c r="Y202" s="16"/>
      <c r="Z202" s="16"/>
      <c r="AA202" s="16"/>
      <c r="AB202" s="16"/>
      <c r="AC202" s="16"/>
      <c r="AD202" s="84">
        <f>COUNTIF(D201:S203,"○")</f>
        <v>3</v>
      </c>
      <c r="AE202" s="80">
        <f>COUNTIF(D201:S203,"×")</f>
        <v>0</v>
      </c>
      <c r="AF202" s="83">
        <f>(IF((D201&gt;F201),1,0))+(IF((D202&gt;F202),1,0))+(IF((D203&gt;F203),1,0))+(IF((H201&gt;J201),1,0))+(IF((H202&gt;J202),1,0))+(IF((H203&gt;J203),1,0))+(IF((L201&gt;N201),1,0))+(IF((L202&gt;N202),1,0))+(IF((L203&gt;N203),1,0))+(IF((P201&gt;R201),1,0))+(IF((P202&gt;R202),1,0))+(IF((P203&gt;R203),1,0))</f>
        <v>6</v>
      </c>
      <c r="AG202" s="82">
        <f>(IF((D201&lt;F201),1,0))+(IF((D202&lt;F202),1,0))+(IF((D203&lt;F203),1,0))+(IF((H201&lt;J201),1,0))+(IF((H202&lt;J202),1,0))+(IF((H203&lt;J203),1,0))+(IF((L201&lt;N201),1,0))+(IF((L202&lt;N202),1,0))+(IF((L203&lt;N203),1,0))+(IF((P201&lt;R201),1,0))+(IF((P202&lt;R202),1,0))+(IF((P203&lt;R203),1,0))</f>
        <v>0</v>
      </c>
      <c r="AH202" s="81">
        <f>AF202-AG202</f>
        <v>6</v>
      </c>
      <c r="AI202" s="80">
        <f>SUM(D201:D203,H201:H203,L201:L203,P201:P203)</f>
        <v>126</v>
      </c>
      <c r="AJ202" s="80">
        <f>SUM(F201:F203,J201:J203,N201:N203,R201:R203)</f>
        <v>60</v>
      </c>
      <c r="AK202" s="79">
        <f>AI202-AJ202</f>
        <v>66</v>
      </c>
      <c r="AL202" s="97"/>
      <c r="AM202" s="97"/>
      <c r="AN202" s="97"/>
      <c r="AO202" s="97"/>
      <c r="AP202" s="285"/>
      <c r="AQ202" s="286"/>
      <c r="AR202" s="286"/>
      <c r="AS202" s="286"/>
      <c r="AT202" s="286"/>
      <c r="AU202" s="286"/>
      <c r="AV202" s="286"/>
      <c r="AW202" s="286"/>
      <c r="AX202" s="286"/>
      <c r="AY202" s="288"/>
      <c r="AZ202" s="259"/>
      <c r="BA202" s="178"/>
      <c r="BB202" s="178"/>
    </row>
    <row r="203" spans="2:53" ht="12" customHeight="1">
      <c r="B203" s="118"/>
      <c r="C203" s="119"/>
      <c r="D203" s="373"/>
      <c r="E203" s="374"/>
      <c r="F203" s="374"/>
      <c r="G203" s="375"/>
      <c r="H203" s="25"/>
      <c r="I203" s="45">
        <f>IF(H203="","","-")</f>
      </c>
      <c r="J203" s="62"/>
      <c r="K203" s="338"/>
      <c r="L203" s="25"/>
      <c r="M203" s="63">
        <f t="shared" si="44"/>
      </c>
      <c r="N203" s="62"/>
      <c r="O203" s="337"/>
      <c r="P203" s="25"/>
      <c r="Q203" s="63">
        <f t="shared" si="45"/>
      </c>
      <c r="R203" s="62"/>
      <c r="S203" s="300"/>
      <c r="T203" s="22">
        <f>AD202</f>
        <v>3</v>
      </c>
      <c r="U203" s="21" t="s">
        <v>10</v>
      </c>
      <c r="V203" s="21">
        <f>AE202</f>
        <v>0</v>
      </c>
      <c r="W203" s="20" t="s">
        <v>7</v>
      </c>
      <c r="X203" s="16"/>
      <c r="Y203" s="16"/>
      <c r="Z203" s="16"/>
      <c r="AA203" s="16"/>
      <c r="AB203" s="16"/>
      <c r="AC203" s="16"/>
      <c r="AD203" s="84"/>
      <c r="AE203" s="80"/>
      <c r="AF203" s="84"/>
      <c r="AG203" s="80"/>
      <c r="AH203" s="79"/>
      <c r="AI203" s="80"/>
      <c r="AJ203" s="80"/>
      <c r="AK203" s="79"/>
      <c r="AL203" s="97"/>
      <c r="AM203" s="97"/>
      <c r="AN203" s="97"/>
      <c r="AO203" s="97"/>
      <c r="AP203" s="283" t="str">
        <f>B202</f>
        <v>森川理加</v>
      </c>
      <c r="AQ203" s="284"/>
      <c r="AR203" s="284"/>
      <c r="AS203" s="284"/>
      <c r="AT203" s="284"/>
      <c r="AU203" s="284" t="str">
        <f>C202</f>
        <v>Sweet Tomato</v>
      </c>
      <c r="AV203" s="284"/>
      <c r="AW203" s="284"/>
      <c r="AX203" s="284"/>
      <c r="AY203" s="287"/>
      <c r="AZ203" s="270"/>
      <c r="BA203" s="88"/>
    </row>
    <row r="204" spans="2:57" ht="12" customHeight="1">
      <c r="B204" s="116" t="s">
        <v>181</v>
      </c>
      <c r="C204" s="120" t="s">
        <v>21</v>
      </c>
      <c r="D204" s="47">
        <f>IF(J201="","",J201)</f>
        <v>6</v>
      </c>
      <c r="E204" s="45" t="str">
        <f aca="true" t="shared" si="46" ref="E204:E212">IF(D204="","","-")</f>
        <v>-</v>
      </c>
      <c r="F204" s="44">
        <f>IF(H201="","",H201)</f>
        <v>21</v>
      </c>
      <c r="G204" s="348" t="str">
        <f>IF(K201="","",IF(K201="○","×",IF(K201="×","○")))</f>
        <v>×</v>
      </c>
      <c r="H204" s="342"/>
      <c r="I204" s="343"/>
      <c r="J204" s="343"/>
      <c r="K204" s="344"/>
      <c r="L204" s="23">
        <v>20</v>
      </c>
      <c r="M204" s="45" t="str">
        <f t="shared" si="44"/>
        <v>-</v>
      </c>
      <c r="N204" s="53">
        <v>22</v>
      </c>
      <c r="O204" s="339" t="str">
        <f>IF(L204&lt;&gt;"",IF(L204&gt;N204,IF(L205&gt;N205,"○",IF(L206&gt;N206,"○","×")),IF(L205&gt;N205,IF(L206&gt;N206,"○","×"),"×")),"")</f>
        <v>×</v>
      </c>
      <c r="P204" s="23">
        <v>21</v>
      </c>
      <c r="Q204" s="45" t="str">
        <f t="shared" si="45"/>
        <v>-</v>
      </c>
      <c r="R204" s="53">
        <v>16</v>
      </c>
      <c r="S204" s="340" t="str">
        <f>IF(P204&lt;&gt;"",IF(P204&gt;R204,IF(P205&gt;R205,"○",IF(P206&gt;R206,"○","×")),IF(P205&gt;R205,IF(P206&gt;R206,"○","×"),"×")),"")</f>
        <v>○</v>
      </c>
      <c r="T204" s="313" t="s">
        <v>216</v>
      </c>
      <c r="U204" s="314"/>
      <c r="V204" s="314"/>
      <c r="W204" s="315"/>
      <c r="X204" s="16"/>
      <c r="Y204" s="16"/>
      <c r="Z204" s="16"/>
      <c r="AA204" s="16"/>
      <c r="AB204" s="16"/>
      <c r="AC204" s="16"/>
      <c r="AD204" s="74"/>
      <c r="AE204" s="73"/>
      <c r="AF204" s="74"/>
      <c r="AG204" s="73"/>
      <c r="AH204" s="85"/>
      <c r="AI204" s="73"/>
      <c r="AJ204" s="73"/>
      <c r="AK204" s="85"/>
      <c r="AP204" s="285"/>
      <c r="AQ204" s="286"/>
      <c r="AR204" s="286"/>
      <c r="AS204" s="286"/>
      <c r="AT204" s="286"/>
      <c r="AU204" s="286"/>
      <c r="AV204" s="286"/>
      <c r="AW204" s="286"/>
      <c r="AX204" s="286"/>
      <c r="AY204" s="288"/>
      <c r="AZ204" s="270"/>
      <c r="BA204" s="88"/>
      <c r="BC204" s="178"/>
      <c r="BD204" s="97"/>
      <c r="BE204" s="97"/>
    </row>
    <row r="205" spans="2:55" ht="12" customHeight="1">
      <c r="B205" s="116" t="s">
        <v>182</v>
      </c>
      <c r="C205" s="117" t="s">
        <v>21</v>
      </c>
      <c r="D205" s="47">
        <f>IF(J202="","",J202)</f>
        <v>10</v>
      </c>
      <c r="E205" s="45" t="str">
        <f t="shared" si="46"/>
        <v>-</v>
      </c>
      <c r="F205" s="44">
        <f>IF(H202="","",H202)</f>
        <v>21</v>
      </c>
      <c r="G205" s="349" t="str">
        <f>IF(I202="","",I202)</f>
        <v>-</v>
      </c>
      <c r="H205" s="345"/>
      <c r="I205" s="346"/>
      <c r="J205" s="346"/>
      <c r="K205" s="347"/>
      <c r="L205" s="23">
        <v>11</v>
      </c>
      <c r="M205" s="45" t="str">
        <f t="shared" si="44"/>
        <v>-</v>
      </c>
      <c r="N205" s="53">
        <v>21</v>
      </c>
      <c r="O205" s="337"/>
      <c r="P205" s="23">
        <v>21</v>
      </c>
      <c r="Q205" s="45" t="str">
        <f t="shared" si="45"/>
        <v>-</v>
      </c>
      <c r="R205" s="53">
        <v>19</v>
      </c>
      <c r="S205" s="300"/>
      <c r="T205" s="304"/>
      <c r="U205" s="305"/>
      <c r="V205" s="305"/>
      <c r="W205" s="306"/>
      <c r="X205" s="16"/>
      <c r="Y205" s="16"/>
      <c r="Z205" s="16"/>
      <c r="AA205" s="16"/>
      <c r="AB205" s="16"/>
      <c r="AC205" s="16"/>
      <c r="AD205" s="84">
        <f>COUNTIF(D204:S206,"○")</f>
        <v>1</v>
      </c>
      <c r="AE205" s="80">
        <f>COUNTIF(D204:S206,"×")</f>
        <v>2</v>
      </c>
      <c r="AF205" s="83">
        <f>(IF((D204&gt;F204),1,0))+(IF((D205&gt;F205),1,0))+(IF((D206&gt;F206),1,0))+(IF((H204&gt;J204),1,0))+(IF((H205&gt;J205),1,0))+(IF((H206&gt;J206),1,0))+(IF((L204&gt;N204),1,0))+(IF((L205&gt;N205),1,0))+(IF((L206&gt;N206),1,0))+(IF((P204&gt;R204),1,0))+(IF((P205&gt;R205),1,0))+(IF((P206&gt;R206),1,0))</f>
        <v>2</v>
      </c>
      <c r="AG205" s="82">
        <f>(IF((D204&lt;F204),1,0))+(IF((D205&lt;F205),1,0))+(IF((D206&lt;F206),1,0))+(IF((H204&lt;J204),1,0))+(IF((H205&lt;J205),1,0))+(IF((H206&lt;J206),1,0))+(IF((L204&lt;N204),1,0))+(IF((L205&lt;N205),1,0))+(IF((L206&lt;N206),1,0))+(IF((P204&lt;R204),1,0))+(IF((P205&lt;R205),1,0))+(IF((P206&lt;R206),1,0))</f>
        <v>4</v>
      </c>
      <c r="AH205" s="81">
        <f>AF205-AG205</f>
        <v>-2</v>
      </c>
      <c r="AI205" s="80">
        <f>SUM(D204:D206,H204:H206,L204:L206,P204:P206)</f>
        <v>89</v>
      </c>
      <c r="AJ205" s="80">
        <f>SUM(F204:F206,J204:J206,N204:N206,R204:R206)</f>
        <v>120</v>
      </c>
      <c r="AK205" s="79">
        <f>AI205-AJ205</f>
        <v>-31</v>
      </c>
      <c r="AP205" s="289" t="s">
        <v>200</v>
      </c>
      <c r="AQ205" s="289"/>
      <c r="AR205" s="289"/>
      <c r="AS205" s="289"/>
      <c r="AT205" s="289"/>
      <c r="AU205" s="289"/>
      <c r="AV205" s="289"/>
      <c r="AW205" s="289"/>
      <c r="AX205" s="289"/>
      <c r="AY205" s="289"/>
      <c r="AZ205" s="289"/>
      <c r="BA205" s="88"/>
      <c r="BC205" s="178"/>
    </row>
    <row r="206" spans="2:53" ht="12" customHeight="1">
      <c r="B206" s="118"/>
      <c r="C206" s="121"/>
      <c r="D206" s="65">
        <f>IF(J203="","",J203)</f>
      </c>
      <c r="E206" s="45">
        <f t="shared" si="46"/>
      </c>
      <c r="F206" s="64">
        <f>IF(H203="","",H203)</f>
      </c>
      <c r="G206" s="384">
        <f>IF(I203="","",I203)</f>
      </c>
      <c r="H206" s="376"/>
      <c r="I206" s="374"/>
      <c r="J206" s="374"/>
      <c r="K206" s="375"/>
      <c r="L206" s="25"/>
      <c r="M206" s="45">
        <f t="shared" si="44"/>
      </c>
      <c r="N206" s="62"/>
      <c r="O206" s="338"/>
      <c r="P206" s="25"/>
      <c r="Q206" s="63">
        <f t="shared" si="45"/>
      </c>
      <c r="R206" s="62"/>
      <c r="S206" s="341"/>
      <c r="T206" s="22">
        <f>AD205</f>
        <v>1</v>
      </c>
      <c r="U206" s="21" t="s">
        <v>10</v>
      </c>
      <c r="V206" s="21">
        <f>AE205</f>
        <v>2</v>
      </c>
      <c r="W206" s="20" t="s">
        <v>7</v>
      </c>
      <c r="X206" s="16"/>
      <c r="Y206" s="16"/>
      <c r="Z206" s="16"/>
      <c r="AA206" s="16"/>
      <c r="AB206" s="16"/>
      <c r="AC206" s="16"/>
      <c r="AD206" s="78"/>
      <c r="AE206" s="77"/>
      <c r="AF206" s="78"/>
      <c r="AG206" s="77"/>
      <c r="AH206" s="76"/>
      <c r="AI206" s="77"/>
      <c r="AJ206" s="77"/>
      <c r="AK206" s="76"/>
      <c r="AP206" s="289"/>
      <c r="AQ206" s="289"/>
      <c r="AR206" s="289"/>
      <c r="AS206" s="289"/>
      <c r="AT206" s="289"/>
      <c r="AU206" s="289"/>
      <c r="AV206" s="289"/>
      <c r="AW206" s="289"/>
      <c r="AX206" s="289"/>
      <c r="AY206" s="289"/>
      <c r="AZ206" s="289"/>
      <c r="BA206" s="88"/>
    </row>
    <row r="207" spans="2:54" ht="12" customHeight="1">
      <c r="B207" s="122" t="s">
        <v>97</v>
      </c>
      <c r="C207" s="123" t="s">
        <v>149</v>
      </c>
      <c r="D207" s="47">
        <f>IF(N201="","",N201)</f>
        <v>12</v>
      </c>
      <c r="E207" s="49" t="str">
        <f t="shared" si="46"/>
        <v>-</v>
      </c>
      <c r="F207" s="44">
        <f>IF(L201="","",L201)</f>
        <v>21</v>
      </c>
      <c r="G207" s="348" t="str">
        <f>IF(O201="","",IF(O201="○","×",IF(O201="×","○")))</f>
        <v>×</v>
      </c>
      <c r="H207" s="46">
        <f>IF(N204="","",N204)</f>
        <v>22</v>
      </c>
      <c r="I207" s="45" t="str">
        <f aca="true" t="shared" si="47" ref="I207:I212">IF(H207="","","-")</f>
        <v>-</v>
      </c>
      <c r="J207" s="44">
        <f>IF(L204="","",L204)</f>
        <v>20</v>
      </c>
      <c r="K207" s="348" t="str">
        <f>IF(O204="","",IF(O204="○","×",IF(O204="×","○")))</f>
        <v>○</v>
      </c>
      <c r="L207" s="342"/>
      <c r="M207" s="343"/>
      <c r="N207" s="343"/>
      <c r="O207" s="344"/>
      <c r="P207" s="23">
        <v>21</v>
      </c>
      <c r="Q207" s="45" t="str">
        <f t="shared" si="45"/>
        <v>-</v>
      </c>
      <c r="R207" s="53">
        <v>12</v>
      </c>
      <c r="S207" s="300" t="str">
        <f>IF(P207&lt;&gt;"",IF(P207&gt;R207,IF(P208&gt;R208,"○",IF(P209&gt;R209,"○","×")),IF(P208&gt;R208,IF(P209&gt;R209,"○","×"),"×")),"")</f>
        <v>○</v>
      </c>
      <c r="T207" s="313" t="s">
        <v>214</v>
      </c>
      <c r="U207" s="314"/>
      <c r="V207" s="314"/>
      <c r="W207" s="315"/>
      <c r="X207" s="16"/>
      <c r="Y207" s="16"/>
      <c r="Z207" s="16"/>
      <c r="AA207" s="16"/>
      <c r="AB207" s="16"/>
      <c r="AC207" s="16"/>
      <c r="AD207" s="84"/>
      <c r="AE207" s="80"/>
      <c r="AF207" s="84"/>
      <c r="AG207" s="80"/>
      <c r="AH207" s="79"/>
      <c r="AI207" s="80"/>
      <c r="AJ207" s="80"/>
      <c r="AK207" s="79"/>
      <c r="AP207" s="283" t="s">
        <v>97</v>
      </c>
      <c r="AQ207" s="284"/>
      <c r="AR207" s="284"/>
      <c r="AS207" s="284"/>
      <c r="AT207" s="284"/>
      <c r="AU207" s="284" t="str">
        <f>C207</f>
        <v>Arrows</v>
      </c>
      <c r="AV207" s="284"/>
      <c r="AW207" s="284"/>
      <c r="AX207" s="284"/>
      <c r="AY207" s="287"/>
      <c r="AZ207" s="270"/>
      <c r="BA207" s="179"/>
      <c r="BB207" s="179"/>
    </row>
    <row r="208" spans="2:54" ht="12" customHeight="1">
      <c r="B208" s="122" t="s">
        <v>96</v>
      </c>
      <c r="C208" s="124" t="s">
        <v>149</v>
      </c>
      <c r="D208" s="47">
        <f>IF(N202="","",N202)</f>
        <v>13</v>
      </c>
      <c r="E208" s="45" t="str">
        <f t="shared" si="46"/>
        <v>-</v>
      </c>
      <c r="F208" s="44">
        <f>IF(L202="","",L202)</f>
        <v>21</v>
      </c>
      <c r="G208" s="349">
        <f>IF(I205="","",I205)</f>
      </c>
      <c r="H208" s="46">
        <f>IF(N205="","",N205)</f>
        <v>21</v>
      </c>
      <c r="I208" s="45" t="str">
        <f t="shared" si="47"/>
        <v>-</v>
      </c>
      <c r="J208" s="44">
        <f>IF(L205="","",L205)</f>
        <v>11</v>
      </c>
      <c r="K208" s="349" t="str">
        <f>IF(M205="","",M205)</f>
        <v>-</v>
      </c>
      <c r="L208" s="345"/>
      <c r="M208" s="346"/>
      <c r="N208" s="346"/>
      <c r="O208" s="347"/>
      <c r="P208" s="23">
        <v>21</v>
      </c>
      <c r="Q208" s="45" t="str">
        <f t="shared" si="45"/>
        <v>-</v>
      </c>
      <c r="R208" s="53">
        <v>12</v>
      </c>
      <c r="S208" s="300"/>
      <c r="T208" s="304"/>
      <c r="U208" s="305"/>
      <c r="V208" s="305"/>
      <c r="W208" s="306"/>
      <c r="X208" s="16"/>
      <c r="Y208" s="16"/>
      <c r="Z208" s="16"/>
      <c r="AA208" s="16"/>
      <c r="AB208" s="16"/>
      <c r="AC208" s="16"/>
      <c r="AD208" s="84">
        <f>COUNTIF(D207:S209,"○")</f>
        <v>2</v>
      </c>
      <c r="AE208" s="80">
        <f>COUNTIF(D207:S209,"×")</f>
        <v>1</v>
      </c>
      <c r="AF208" s="83">
        <f>(IF((D207&gt;F207),1,0))+(IF((D208&gt;F208),1,0))+(IF((D209&gt;F209),1,0))+(IF((H207&gt;J207),1,0))+(IF((H208&gt;J208),1,0))+(IF((H209&gt;J209),1,0))+(IF((L207&gt;N207),1,0))+(IF((L208&gt;N208),1,0))+(IF((L209&gt;N209),1,0))+(IF((P207&gt;R207),1,0))+(IF((P208&gt;R208),1,0))+(IF((P209&gt;R209),1,0))</f>
        <v>4</v>
      </c>
      <c r="AG208" s="82">
        <f>(IF((D207&lt;F207),1,0))+(IF((D208&lt;F208),1,0))+(IF((D209&lt;F209),1,0))+(IF((H207&lt;J207),1,0))+(IF((H208&lt;J208),1,0))+(IF((H209&lt;J209),1,0))+(IF((L207&lt;N207),1,0))+(IF((L208&lt;N208),1,0))+(IF((L209&lt;N209),1,0))+(IF((P207&lt;R207),1,0))+(IF((P208&lt;R208),1,0))+(IF((P209&lt;R209),1,0))</f>
        <v>2</v>
      </c>
      <c r="AH208" s="81">
        <f>AF208-AG208</f>
        <v>2</v>
      </c>
      <c r="AI208" s="80">
        <f>SUM(D207:D209,H207:H209,L207:L209,P207:P209)</f>
        <v>110</v>
      </c>
      <c r="AJ208" s="80">
        <f>SUM(F207:F209,J207:J209,N207:N209,R207:R209)</f>
        <v>97</v>
      </c>
      <c r="AK208" s="79">
        <f>AI208-AJ208</f>
        <v>13</v>
      </c>
      <c r="AP208" s="285"/>
      <c r="AQ208" s="286"/>
      <c r="AR208" s="286"/>
      <c r="AS208" s="286"/>
      <c r="AT208" s="286"/>
      <c r="AU208" s="286"/>
      <c r="AV208" s="286"/>
      <c r="AW208" s="286"/>
      <c r="AX208" s="286"/>
      <c r="AY208" s="288"/>
      <c r="AZ208" s="270"/>
      <c r="BA208" s="179"/>
      <c r="BB208" s="179"/>
    </row>
    <row r="209" spans="2:53" ht="12" customHeight="1">
      <c r="B209" s="118"/>
      <c r="C209" s="125"/>
      <c r="D209" s="65">
        <f>IF(N203="","",N203)</f>
      </c>
      <c r="E209" s="63">
        <f t="shared" si="46"/>
      </c>
      <c r="F209" s="64">
        <f>IF(L203="","",L203)</f>
      </c>
      <c r="G209" s="384">
        <f>IF(I206="","",I206)</f>
      </c>
      <c r="H209" s="86">
        <f>IF(N206="","",N206)</f>
      </c>
      <c r="I209" s="45">
        <f t="shared" si="47"/>
      </c>
      <c r="J209" s="64">
        <f>IF(L206="","",L206)</f>
      </c>
      <c r="K209" s="384">
        <f>IF(M206="","",M206)</f>
      </c>
      <c r="L209" s="376"/>
      <c r="M209" s="374"/>
      <c r="N209" s="374"/>
      <c r="O209" s="375"/>
      <c r="P209" s="25"/>
      <c r="Q209" s="45">
        <f t="shared" si="45"/>
      </c>
      <c r="R209" s="62"/>
      <c r="S209" s="341"/>
      <c r="T209" s="22">
        <f>AD208</f>
        <v>2</v>
      </c>
      <c r="U209" s="21" t="s">
        <v>10</v>
      </c>
      <c r="V209" s="21">
        <f>AE208</f>
        <v>1</v>
      </c>
      <c r="W209" s="20" t="s">
        <v>7</v>
      </c>
      <c r="X209" s="16"/>
      <c r="Y209" s="16"/>
      <c r="Z209" s="16"/>
      <c r="AA209" s="16"/>
      <c r="AB209" s="16"/>
      <c r="AC209" s="16"/>
      <c r="AD209" s="84"/>
      <c r="AE209" s="80"/>
      <c r="AF209" s="84"/>
      <c r="AG209" s="80"/>
      <c r="AH209" s="79"/>
      <c r="AI209" s="80"/>
      <c r="AJ209" s="80"/>
      <c r="AK209" s="79"/>
      <c r="AP209" s="283" t="s">
        <v>96</v>
      </c>
      <c r="AQ209" s="284"/>
      <c r="AR209" s="284"/>
      <c r="AS209" s="284"/>
      <c r="AT209" s="284"/>
      <c r="AU209" s="284" t="str">
        <f>C208</f>
        <v>Arrows</v>
      </c>
      <c r="AV209" s="284"/>
      <c r="AW209" s="284"/>
      <c r="AX209" s="284"/>
      <c r="AY209" s="287"/>
      <c r="AZ209" s="270"/>
      <c r="BA209" s="88"/>
    </row>
    <row r="210" spans="2:55" ht="12" customHeight="1">
      <c r="B210" s="122" t="s">
        <v>183</v>
      </c>
      <c r="C210" s="123" t="s">
        <v>21</v>
      </c>
      <c r="D210" s="47">
        <f>IF(R201="","",R201)</f>
        <v>9</v>
      </c>
      <c r="E210" s="45" t="str">
        <f t="shared" si="46"/>
        <v>-</v>
      </c>
      <c r="F210" s="44">
        <f>IF(P201="","",P201)</f>
        <v>21</v>
      </c>
      <c r="G210" s="348" t="str">
        <f>IF(S201="","",IF(S201="○","×",IF(S201="×","○")))</f>
        <v>×</v>
      </c>
      <c r="H210" s="46">
        <f>IF(R204="","",R204)</f>
        <v>16</v>
      </c>
      <c r="I210" s="49" t="str">
        <f t="shared" si="47"/>
        <v>-</v>
      </c>
      <c r="J210" s="44">
        <f>IF(P204="","",P204)</f>
        <v>21</v>
      </c>
      <c r="K210" s="348" t="str">
        <f>IF(S204="","",IF(S204="○","×",IF(S204="×","○")))</f>
        <v>×</v>
      </c>
      <c r="L210" s="50">
        <f>IF(R207="","",R207)</f>
        <v>12</v>
      </c>
      <c r="M210" s="45" t="str">
        <f>IF(L210="","","-")</f>
        <v>-</v>
      </c>
      <c r="N210" s="48">
        <f>IF(P207="","",P207)</f>
        <v>21</v>
      </c>
      <c r="O210" s="348" t="str">
        <f>IF(S207="","",IF(S207="○","×",IF(S207="×","○")))</f>
        <v>×</v>
      </c>
      <c r="P210" s="342"/>
      <c r="Q210" s="343"/>
      <c r="R210" s="343"/>
      <c r="S210" s="385"/>
      <c r="T210" s="313" t="s">
        <v>215</v>
      </c>
      <c r="U210" s="314"/>
      <c r="V210" s="314"/>
      <c r="W210" s="315"/>
      <c r="X210" s="16"/>
      <c r="Y210" s="16"/>
      <c r="Z210" s="16"/>
      <c r="AA210" s="16"/>
      <c r="AB210" s="16"/>
      <c r="AC210" s="16"/>
      <c r="AD210" s="74"/>
      <c r="AE210" s="73"/>
      <c r="AF210" s="74"/>
      <c r="AG210" s="73"/>
      <c r="AH210" s="85"/>
      <c r="AI210" s="73"/>
      <c r="AJ210" s="73"/>
      <c r="AK210" s="85"/>
      <c r="AP210" s="285"/>
      <c r="AQ210" s="286"/>
      <c r="AR210" s="286"/>
      <c r="AS210" s="286"/>
      <c r="AT210" s="286"/>
      <c r="AU210" s="286"/>
      <c r="AV210" s="286"/>
      <c r="AW210" s="286"/>
      <c r="AX210" s="286"/>
      <c r="AY210" s="288"/>
      <c r="AZ210" s="270"/>
      <c r="BA210" s="88"/>
      <c r="BC210" s="179"/>
    </row>
    <row r="211" spans="2:55" ht="12" customHeight="1">
      <c r="B211" s="122" t="s">
        <v>184</v>
      </c>
      <c r="C211" s="117" t="s">
        <v>21</v>
      </c>
      <c r="D211" s="47">
        <f>IF(R202="","",R202)</f>
        <v>10</v>
      </c>
      <c r="E211" s="45" t="str">
        <f t="shared" si="46"/>
        <v>-</v>
      </c>
      <c r="F211" s="44">
        <f>IF(P202="","",P202)</f>
        <v>21</v>
      </c>
      <c r="G211" s="349" t="str">
        <f>IF(I208="","",I208)</f>
        <v>-</v>
      </c>
      <c r="H211" s="46">
        <f>IF(R205="","",R205)</f>
        <v>19</v>
      </c>
      <c r="I211" s="45" t="str">
        <f t="shared" si="47"/>
        <v>-</v>
      </c>
      <c r="J211" s="44">
        <f>IF(P205="","",P205)</f>
        <v>21</v>
      </c>
      <c r="K211" s="349">
        <f>IF(M208="","",M208)</f>
      </c>
      <c r="L211" s="46">
        <f>IF(R208="","",R208)</f>
        <v>12</v>
      </c>
      <c r="M211" s="45" t="str">
        <f>IF(L211="","","-")</f>
        <v>-</v>
      </c>
      <c r="N211" s="44">
        <f>IF(P208="","",P208)</f>
        <v>21</v>
      </c>
      <c r="O211" s="349" t="str">
        <f>IF(Q208="","",Q208)</f>
        <v>-</v>
      </c>
      <c r="P211" s="345"/>
      <c r="Q211" s="346"/>
      <c r="R211" s="346"/>
      <c r="S211" s="386"/>
      <c r="T211" s="304"/>
      <c r="U211" s="305"/>
      <c r="V211" s="305"/>
      <c r="W211" s="306"/>
      <c r="X211" s="16"/>
      <c r="Y211" s="16"/>
      <c r="Z211" s="16"/>
      <c r="AA211" s="16"/>
      <c r="AB211" s="16"/>
      <c r="AC211" s="16"/>
      <c r="AD211" s="84">
        <f>COUNTIF(D210:S212,"○")</f>
        <v>0</v>
      </c>
      <c r="AE211" s="80">
        <f>COUNTIF(D210:S212,"×")</f>
        <v>3</v>
      </c>
      <c r="AF211" s="83">
        <f>(IF((D210&gt;F210),1,0))+(IF((D211&gt;F211),1,0))+(IF((D212&gt;F212),1,0))+(IF((H210&gt;J210),1,0))+(IF((H211&gt;J211),1,0))+(IF((H212&gt;J212),1,0))+(IF((L210&gt;N210),1,0))+(IF((L211&gt;N211),1,0))+(IF((L212&gt;N212),1,0))+(IF((P210&gt;R210),1,0))+(IF((P211&gt;R211),1,0))+(IF((P212&gt;R212),1,0))</f>
        <v>0</v>
      </c>
      <c r="AG211" s="82">
        <f>(IF((D210&lt;F210),1,0))+(IF((D211&lt;F211),1,0))+(IF((D212&lt;F212),1,0))+(IF((H210&lt;J210),1,0))+(IF((H211&lt;J211),1,0))+(IF((H212&lt;J212),1,0))+(IF((L210&lt;N210),1,0))+(IF((L211&lt;N211),1,0))+(IF((L212&lt;N212),1,0))+(IF((P210&lt;R210),1,0))+(IF((P211&lt;R211),1,0))+(IF((P212&lt;R212),1,0))</f>
        <v>6</v>
      </c>
      <c r="AH211" s="81">
        <f>AF211-AG211</f>
        <v>-6</v>
      </c>
      <c r="AI211" s="80">
        <f>SUM(D210:D212,H210:H212,L210:L212,P210:P212)</f>
        <v>78</v>
      </c>
      <c r="AJ211" s="80">
        <f>SUM(F210:F212,J210:J212,N210:N212,R210:R212)</f>
        <v>126</v>
      </c>
      <c r="AK211" s="79">
        <f>AI211-AJ211</f>
        <v>-48</v>
      </c>
      <c r="BA211" s="88"/>
      <c r="BC211" s="179"/>
    </row>
    <row r="212" spans="2:53" ht="12" customHeight="1" thickBot="1">
      <c r="B212" s="126"/>
      <c r="C212" s="127"/>
      <c r="D212" s="36">
        <f>IF(R203="","",R203)</f>
      </c>
      <c r="E212" s="34">
        <f t="shared" si="46"/>
      </c>
      <c r="F212" s="33">
        <f>IF(P203="","",P203)</f>
      </c>
      <c r="G212" s="366">
        <f>IF(I209="","",I209)</f>
      </c>
      <c r="H212" s="35">
        <f>IF(R206="","",R206)</f>
      </c>
      <c r="I212" s="34">
        <f t="shared" si="47"/>
      </c>
      <c r="J212" s="33">
        <f>IF(P206="","",P206)</f>
      </c>
      <c r="K212" s="366">
        <f>IF(M209="","",M209)</f>
      </c>
      <c r="L212" s="35">
        <f>IF(R209="","",R209)</f>
      </c>
      <c r="M212" s="34">
        <f>IF(L212="","","-")</f>
      </c>
      <c r="N212" s="33">
        <f>IF(P209="","",P209)</f>
      </c>
      <c r="O212" s="366">
        <f>IF(Q209="","",Q209)</f>
      </c>
      <c r="P212" s="367"/>
      <c r="Q212" s="368"/>
      <c r="R212" s="368"/>
      <c r="S212" s="387"/>
      <c r="T212" s="19">
        <f>AD211</f>
        <v>0</v>
      </c>
      <c r="U212" s="18" t="s">
        <v>10</v>
      </c>
      <c r="V212" s="18">
        <f>AE211</f>
        <v>3</v>
      </c>
      <c r="W212" s="17" t="s">
        <v>7</v>
      </c>
      <c r="X212" s="16"/>
      <c r="Y212" s="16"/>
      <c r="Z212" s="16"/>
      <c r="AA212" s="16"/>
      <c r="AB212" s="16"/>
      <c r="AC212" s="16"/>
      <c r="AD212" s="78"/>
      <c r="AE212" s="77"/>
      <c r="AF212" s="78"/>
      <c r="AG212" s="77"/>
      <c r="AH212" s="76"/>
      <c r="AI212" s="77"/>
      <c r="AJ212" s="77"/>
      <c r="AK212" s="76"/>
      <c r="BA212" s="88"/>
    </row>
    <row r="213" spans="2:53" ht="7.5" customHeight="1">
      <c r="B213" s="134"/>
      <c r="C213" s="134"/>
      <c r="D213" s="135"/>
      <c r="E213" s="135"/>
      <c r="F213" s="135"/>
      <c r="G213" s="135"/>
      <c r="H213" s="136"/>
      <c r="I213" s="136"/>
      <c r="J213" s="136"/>
      <c r="K213" s="136"/>
      <c r="L213" s="136"/>
      <c r="M213" s="136"/>
      <c r="N213" s="136"/>
      <c r="O213" s="136"/>
      <c r="P213" s="135"/>
      <c r="Q213" s="135"/>
      <c r="R213" s="135"/>
      <c r="S213" s="135"/>
      <c r="U213" s="90"/>
      <c r="V213" s="90"/>
      <c r="W213" s="90"/>
      <c r="X213" s="91"/>
      <c r="Y213" s="91"/>
      <c r="Z213" s="91"/>
      <c r="AA213" s="91"/>
      <c r="BA213" s="88"/>
    </row>
    <row r="214" spans="2:53" ht="7.5" customHeight="1" thickBot="1">
      <c r="B214" s="134"/>
      <c r="C214" s="134"/>
      <c r="D214" s="135"/>
      <c r="E214" s="135"/>
      <c r="F214" s="135"/>
      <c r="G214" s="135"/>
      <c r="H214" s="136"/>
      <c r="I214" s="136"/>
      <c r="J214" s="136"/>
      <c r="K214" s="136"/>
      <c r="L214" s="136"/>
      <c r="M214" s="136"/>
      <c r="N214" s="136"/>
      <c r="O214" s="136"/>
      <c r="P214" s="135"/>
      <c r="Q214" s="135"/>
      <c r="R214" s="135"/>
      <c r="S214" s="135"/>
      <c r="U214" s="90"/>
      <c r="V214" s="90"/>
      <c r="W214" s="90"/>
      <c r="X214" s="91"/>
      <c r="Y214" s="91"/>
      <c r="Z214" s="91"/>
      <c r="AA214" s="91"/>
      <c r="BA214" s="88"/>
    </row>
    <row r="215" spans="2:53" ht="7.5" customHeight="1">
      <c r="B215" s="168"/>
      <c r="C215" s="168"/>
      <c r="D215" s="169"/>
      <c r="E215" s="169"/>
      <c r="F215" s="169"/>
      <c r="G215" s="169"/>
      <c r="H215" s="168"/>
      <c r="I215" s="170"/>
      <c r="J215" s="170"/>
      <c r="K215" s="170"/>
      <c r="L215" s="170"/>
      <c r="M215" s="168"/>
      <c r="N215" s="168"/>
      <c r="O215" s="168"/>
      <c r="P215" s="168"/>
      <c r="Q215" s="168"/>
      <c r="R215" s="171"/>
      <c r="S215" s="171"/>
      <c r="T215" s="171"/>
      <c r="U215" s="171"/>
      <c r="V215" s="171"/>
      <c r="W215" s="161"/>
      <c r="X215" s="161"/>
      <c r="Y215" s="161"/>
      <c r="Z215" s="161"/>
      <c r="AA215" s="167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61"/>
      <c r="AZ215" s="161"/>
      <c r="BA215" s="88"/>
    </row>
    <row r="216" spans="2:27" ht="12" customHeight="1">
      <c r="B216" s="389" t="s">
        <v>46</v>
      </c>
      <c r="C216" s="389"/>
      <c r="D216" s="389"/>
      <c r="E216" s="389"/>
      <c r="F216" s="389"/>
      <c r="G216" s="389"/>
      <c r="H216" s="322" t="s">
        <v>101</v>
      </c>
      <c r="I216" s="322"/>
      <c r="J216" s="322"/>
      <c r="K216" s="322"/>
      <c r="L216" s="322"/>
      <c r="M216" s="322"/>
      <c r="N216" s="322"/>
      <c r="O216" s="322"/>
      <c r="P216" s="322"/>
      <c r="Q216" s="322"/>
      <c r="R216" s="322"/>
      <c r="S216" s="322"/>
      <c r="T216" s="322"/>
      <c r="U216" s="322"/>
      <c r="V216" s="322"/>
      <c r="W216" s="322"/>
      <c r="X216" s="322"/>
      <c r="Y216" s="322"/>
      <c r="Z216" s="322"/>
      <c r="AA216" s="322"/>
    </row>
    <row r="217" spans="2:27" ht="12" customHeight="1">
      <c r="B217" s="389"/>
      <c r="C217" s="389"/>
      <c r="D217" s="389"/>
      <c r="E217" s="389"/>
      <c r="F217" s="389"/>
      <c r="G217" s="389"/>
      <c r="H217" s="322"/>
      <c r="I217" s="322"/>
      <c r="J217" s="322"/>
      <c r="K217" s="322"/>
      <c r="L217" s="322"/>
      <c r="M217" s="322"/>
      <c r="N217" s="322"/>
      <c r="O217" s="322"/>
      <c r="P217" s="322"/>
      <c r="Q217" s="322"/>
      <c r="R217" s="322"/>
      <c r="S217" s="322"/>
      <c r="T217" s="322"/>
      <c r="U217" s="322"/>
      <c r="V217" s="322"/>
      <c r="W217" s="322"/>
      <c r="X217" s="322"/>
      <c r="Y217" s="322"/>
      <c r="Z217" s="322"/>
      <c r="AA217" s="322"/>
    </row>
    <row r="218" spans="2:53" ht="12" customHeight="1" thickBot="1">
      <c r="B218" s="390"/>
      <c r="C218" s="390"/>
      <c r="D218" s="390"/>
      <c r="E218" s="390"/>
      <c r="F218" s="390"/>
      <c r="G218" s="390"/>
      <c r="H218" s="388"/>
      <c r="I218" s="388"/>
      <c r="J218" s="388"/>
      <c r="K218" s="388"/>
      <c r="L218" s="388"/>
      <c r="M218" s="388"/>
      <c r="N218" s="388"/>
      <c r="O218" s="388"/>
      <c r="P218" s="388"/>
      <c r="Q218" s="388"/>
      <c r="R218" s="388"/>
      <c r="S218" s="388"/>
      <c r="T218" s="388"/>
      <c r="U218" s="388"/>
      <c r="V218" s="388"/>
      <c r="W218" s="388"/>
      <c r="X218" s="388"/>
      <c r="Y218" s="388"/>
      <c r="Z218" s="388"/>
      <c r="AA218" s="388"/>
      <c r="AY218" s="88"/>
      <c r="AZ218" s="88"/>
      <c r="BA218" s="88"/>
    </row>
    <row r="219" spans="2:53" ht="12" customHeight="1">
      <c r="B219" s="377" t="s">
        <v>46</v>
      </c>
      <c r="C219" s="378"/>
      <c r="D219" s="381" t="str">
        <f>B221</f>
        <v>石川怜奈</v>
      </c>
      <c r="E219" s="311"/>
      <c r="F219" s="311"/>
      <c r="G219" s="335"/>
      <c r="H219" s="310" t="str">
        <f>B224</f>
        <v>松本エリカ</v>
      </c>
      <c r="I219" s="311"/>
      <c r="J219" s="311"/>
      <c r="K219" s="335"/>
      <c r="L219" s="310" t="str">
        <f>B227</f>
        <v>松本琴美</v>
      </c>
      <c r="M219" s="311"/>
      <c r="N219" s="311"/>
      <c r="O219" s="335"/>
      <c r="P219" s="310" t="str">
        <f>B230</f>
        <v>石川千晴</v>
      </c>
      <c r="Q219" s="311"/>
      <c r="R219" s="311"/>
      <c r="S219" s="335"/>
      <c r="T219" s="310" t="str">
        <f>B233</f>
        <v>正木テルヨ</v>
      </c>
      <c r="U219" s="311"/>
      <c r="V219" s="311"/>
      <c r="W219" s="311"/>
      <c r="X219" s="310" t="str">
        <f>B236</f>
        <v>河本りみ</v>
      </c>
      <c r="Y219" s="311"/>
      <c r="Z219" s="311"/>
      <c r="AA219" s="312"/>
      <c r="AB219" s="248" t="s">
        <v>1</v>
      </c>
      <c r="AC219" s="249"/>
      <c r="AD219" s="249"/>
      <c r="AE219" s="250"/>
      <c r="AF219" s="61"/>
      <c r="AG219" s="290" t="s">
        <v>3</v>
      </c>
      <c r="AH219" s="291"/>
      <c r="AI219" s="290" t="s">
        <v>4</v>
      </c>
      <c r="AJ219" s="292"/>
      <c r="AK219" s="291"/>
      <c r="AL219" s="293" t="s">
        <v>5</v>
      </c>
      <c r="AM219" s="294"/>
      <c r="AN219" s="295"/>
      <c r="AY219" s="88"/>
      <c r="AZ219" s="88"/>
      <c r="BA219" s="88"/>
    </row>
    <row r="220" spans="2:53" ht="12" customHeight="1" thickBot="1">
      <c r="B220" s="379"/>
      <c r="C220" s="380"/>
      <c r="D220" s="382" t="str">
        <f>B222</f>
        <v>青木華</v>
      </c>
      <c r="E220" s="355"/>
      <c r="F220" s="355"/>
      <c r="G220" s="383"/>
      <c r="H220" s="354" t="str">
        <f>B225</f>
        <v>青木千星</v>
      </c>
      <c r="I220" s="355"/>
      <c r="J220" s="355"/>
      <c r="K220" s="383"/>
      <c r="L220" s="354" t="str">
        <f>B228</f>
        <v>武村侑奈</v>
      </c>
      <c r="M220" s="355"/>
      <c r="N220" s="355"/>
      <c r="O220" s="383"/>
      <c r="P220" s="354" t="str">
        <f>B231</f>
        <v>石川景子</v>
      </c>
      <c r="Q220" s="355"/>
      <c r="R220" s="355"/>
      <c r="S220" s="383"/>
      <c r="T220" s="354" t="str">
        <f>B234</f>
        <v>正木伽奈</v>
      </c>
      <c r="U220" s="355"/>
      <c r="V220" s="355"/>
      <c r="W220" s="355"/>
      <c r="X220" s="354" t="str">
        <f>B237</f>
        <v>曽我部泉</v>
      </c>
      <c r="Y220" s="355"/>
      <c r="Z220" s="355"/>
      <c r="AA220" s="356"/>
      <c r="AB220" s="251" t="s">
        <v>2</v>
      </c>
      <c r="AC220" s="252"/>
      <c r="AD220" s="252"/>
      <c r="AE220" s="253"/>
      <c r="AF220" s="61"/>
      <c r="AG220" s="72" t="s">
        <v>6</v>
      </c>
      <c r="AH220" s="70" t="s">
        <v>7</v>
      </c>
      <c r="AI220" s="72" t="s">
        <v>11</v>
      </c>
      <c r="AJ220" s="70" t="s">
        <v>8</v>
      </c>
      <c r="AK220" s="69" t="s">
        <v>9</v>
      </c>
      <c r="AL220" s="71" t="s">
        <v>11</v>
      </c>
      <c r="AM220" s="70" t="s">
        <v>8</v>
      </c>
      <c r="AN220" s="69" t="s">
        <v>9</v>
      </c>
      <c r="AY220" s="88"/>
      <c r="AZ220" s="88"/>
      <c r="BA220" s="88"/>
    </row>
    <row r="221" spans="2:53" ht="12" customHeight="1">
      <c r="B221" s="93" t="s">
        <v>185</v>
      </c>
      <c r="C221" s="94" t="s">
        <v>21</v>
      </c>
      <c r="D221" s="369"/>
      <c r="E221" s="370"/>
      <c r="F221" s="370"/>
      <c r="G221" s="371"/>
      <c r="H221" s="23">
        <v>21</v>
      </c>
      <c r="I221" s="45" t="str">
        <f>IF(H221="","","-")</f>
        <v>-</v>
      </c>
      <c r="J221" s="53">
        <v>17</v>
      </c>
      <c r="K221" s="336" t="str">
        <f>IF(H221&lt;&gt;"",IF(H221&gt;J221,IF(H222&gt;J222,"○",IF(H223&gt;J223,"○","×")),IF(H222&gt;J222,IF(H223&gt;J223,"○","×"),"×")),"")</f>
        <v>○</v>
      </c>
      <c r="L221" s="23">
        <v>21</v>
      </c>
      <c r="M221" s="68" t="str">
        <f aca="true" t="shared" si="48" ref="M221:M226">IF(L221="","","-")</f>
        <v>-</v>
      </c>
      <c r="N221" s="67">
        <v>18</v>
      </c>
      <c r="O221" s="336" t="str">
        <f>IF(L221&lt;&gt;"",IF(L221&gt;N221,IF(L222&gt;N222,"○",IF(L223&gt;N223,"○","×")),IF(L222&gt;N222,IF(L223&gt;N223,"○","×"),"×")),"")</f>
        <v>○</v>
      </c>
      <c r="P221" s="23">
        <v>18</v>
      </c>
      <c r="Q221" s="68" t="str">
        <f aca="true" t="shared" si="49" ref="Q221:Q229">IF(P221="","","-")</f>
        <v>-</v>
      </c>
      <c r="R221" s="67">
        <v>21</v>
      </c>
      <c r="S221" s="336" t="str">
        <f>IF(P221&lt;&gt;"",IF(P221&gt;R221,IF(P222&gt;R222,"○",IF(P223&gt;R223,"○","×")),IF(P222&gt;R222,IF(P223&gt;R223,"○","×"),"×")),"")</f>
        <v>×</v>
      </c>
      <c r="T221" s="23">
        <v>11</v>
      </c>
      <c r="U221" s="68" t="str">
        <f aca="true" t="shared" si="50" ref="U221:U232">IF(T221="","","-")</f>
        <v>-</v>
      </c>
      <c r="V221" s="67">
        <v>21</v>
      </c>
      <c r="W221" s="350" t="str">
        <f>IF(T221&lt;&gt;"",IF(T221&gt;V221,IF(T222&gt;V222,"○",IF(T223&gt;V223,"○","×")),IF(T222&gt;V222,IF(T223&gt;V223,"○","×"),"×")),"")</f>
        <v>×</v>
      </c>
      <c r="X221" s="23">
        <v>3</v>
      </c>
      <c r="Y221" s="68" t="str">
        <f aca="true" t="shared" si="51" ref="Y221:Y235">IF(X221="","","-")</f>
        <v>-</v>
      </c>
      <c r="Z221" s="67">
        <v>21</v>
      </c>
      <c r="AA221" s="350" t="str">
        <f>IF(X221&lt;&gt;"",IF(X221&gt;Z221,IF(X222&gt;Z222,"○",IF(X223&gt;Z223,"○","×")),IF(X222&gt;Z222,IF(X223&gt;Z223,"○","×"),"×")),"")</f>
        <v>×</v>
      </c>
      <c r="AB221" s="313" t="s">
        <v>52</v>
      </c>
      <c r="AC221" s="314"/>
      <c r="AD221" s="314"/>
      <c r="AE221" s="315"/>
      <c r="AF221" s="61"/>
      <c r="AG221" s="42"/>
      <c r="AH221" s="38"/>
      <c r="AI221" s="41"/>
      <c r="AJ221" s="40"/>
      <c r="AK221" s="37"/>
      <c r="AL221" s="43"/>
      <c r="AM221" s="38"/>
      <c r="AN221" s="37"/>
      <c r="AY221" s="88"/>
      <c r="AZ221" s="88"/>
      <c r="BA221" s="88"/>
    </row>
    <row r="222" spans="2:53" ht="12" customHeight="1">
      <c r="B222" s="93" t="s">
        <v>186</v>
      </c>
      <c r="C222" s="94" t="s">
        <v>21</v>
      </c>
      <c r="D222" s="372"/>
      <c r="E222" s="346"/>
      <c r="F222" s="346"/>
      <c r="G222" s="347"/>
      <c r="H222" s="23">
        <v>9</v>
      </c>
      <c r="I222" s="45" t="str">
        <f>IF(H222="","","-")</f>
        <v>-</v>
      </c>
      <c r="J222" s="66">
        <v>21</v>
      </c>
      <c r="K222" s="337"/>
      <c r="L222" s="23">
        <v>21</v>
      </c>
      <c r="M222" s="45" t="str">
        <f t="shared" si="48"/>
        <v>-</v>
      </c>
      <c r="N222" s="53">
        <v>12</v>
      </c>
      <c r="O222" s="337"/>
      <c r="P222" s="23">
        <v>18</v>
      </c>
      <c r="Q222" s="45" t="str">
        <f t="shared" si="49"/>
        <v>-</v>
      </c>
      <c r="R222" s="53">
        <v>21</v>
      </c>
      <c r="S222" s="337"/>
      <c r="T222" s="23">
        <v>8</v>
      </c>
      <c r="U222" s="45" t="str">
        <f t="shared" si="50"/>
        <v>-</v>
      </c>
      <c r="V222" s="53">
        <v>21</v>
      </c>
      <c r="W222" s="351"/>
      <c r="X222" s="23">
        <v>6</v>
      </c>
      <c r="Y222" s="45" t="str">
        <f t="shared" si="51"/>
        <v>-</v>
      </c>
      <c r="Z222" s="53">
        <v>21</v>
      </c>
      <c r="AA222" s="351"/>
      <c r="AB222" s="304"/>
      <c r="AC222" s="305"/>
      <c r="AD222" s="305"/>
      <c r="AE222" s="306"/>
      <c r="AF222" s="52"/>
      <c r="AG222" s="42">
        <f>COUNTIF(D221:AA223,"○")</f>
        <v>2</v>
      </c>
      <c r="AH222" s="38">
        <f>COUNTIF(D221:AA223,"×")</f>
        <v>3</v>
      </c>
      <c r="AI222" s="41">
        <f>(IF((D221&gt;F221),1,0))+(IF((D222&gt;F222),1,0))+(IF((D223&gt;F223),1,0))+(IF((H221&gt;J221),1,0))+(IF((H222&gt;J222),1,0))+(IF((H223&gt;J223),1,0))+(IF((L221&gt;N221),1,0))+(IF((L222&gt;N222),1,0))+(IF((L223&gt;N223),1,0))+(IF((P221&gt;R221),1,0))+(IF((P222&gt;R222),1,0))+(IF((P223&gt;R223),1,0))+(IF((T221&gt;V221),1,0))+(IF((T222&gt;V222),1,0))+(IF((T223&gt;V223),1,0))+(IF((X221&gt;Z221),1,0))+(IF((X222&gt;Z222),1,0))+(IF((X223&gt;Z223),1,0))</f>
        <v>4</v>
      </c>
      <c r="AJ222" s="40">
        <f>(IF((D221&lt;F221),1,0))+(IF((D222&lt;F222),1,0))+(IF((D223&lt;F223),1,0))+(IF((H221&lt;J221),1,0))+(IF((H222&lt;J222),1,0))+(IF((H223&lt;J223),1,0))+(IF((L221&lt;N221),1,0))+(IF((L222&lt;N222),1,0))+(IF((L223&lt;N223),1,0))+(IF((P221&lt;R221),1,0))+(IF((P222&lt;R222),1,0))+(IF((P223&lt;R223),1,0))+(IF((T221&lt;V221),1,0))+(IF((T222&lt;V222),1,0))+(IF((T223&lt;V223),1,0))+(IF((X221&lt;Z221),1,0))+(IF((X222&lt;Z222),1,0))+(IF((X223&lt;Z223),1,0))</f>
        <v>7</v>
      </c>
      <c r="AK222" s="39">
        <f>AI222-AJ222</f>
        <v>-3</v>
      </c>
      <c r="AL222" s="43">
        <f>SUM(D221:D223,H221:H223,L221:L223,P221:P223,T221:T223,X221:X223)</f>
        <v>157</v>
      </c>
      <c r="AM222" s="38">
        <f>SUM(F221:F223,J221:J223,N221:N223,R221:R223,V221:V223,Z221:Z223)</f>
        <v>211</v>
      </c>
      <c r="AN222" s="37">
        <f>AL222-AM222</f>
        <v>-54</v>
      </c>
      <c r="AO222" s="176"/>
      <c r="AP222" s="176"/>
      <c r="AQ222" s="173"/>
      <c r="AR222" s="173"/>
      <c r="AS222" s="173"/>
      <c r="AT222" s="173"/>
      <c r="AU222" s="173"/>
      <c r="AV222" s="173"/>
      <c r="AY222" s="88"/>
      <c r="AZ222" s="88"/>
      <c r="BA222" s="88"/>
    </row>
    <row r="223" spans="2:53" ht="12" customHeight="1">
      <c r="B223" s="95"/>
      <c r="C223" s="96"/>
      <c r="D223" s="373"/>
      <c r="E223" s="374"/>
      <c r="F223" s="374"/>
      <c r="G223" s="375"/>
      <c r="H223" s="25">
        <v>21</v>
      </c>
      <c r="I223" s="45" t="str">
        <f>IF(H223="","","-")</f>
        <v>-</v>
      </c>
      <c r="J223" s="62">
        <v>17</v>
      </c>
      <c r="K223" s="338"/>
      <c r="L223" s="25"/>
      <c r="M223" s="63">
        <f t="shared" si="48"/>
      </c>
      <c r="N223" s="62"/>
      <c r="O223" s="337"/>
      <c r="P223" s="23"/>
      <c r="Q223" s="45">
        <f t="shared" si="49"/>
      </c>
      <c r="R223" s="53"/>
      <c r="S223" s="337"/>
      <c r="T223" s="23"/>
      <c r="U223" s="45">
        <f t="shared" si="50"/>
      </c>
      <c r="V223" s="53"/>
      <c r="W223" s="351"/>
      <c r="X223" s="23"/>
      <c r="Y223" s="45">
        <f t="shared" si="51"/>
      </c>
      <c r="Z223" s="53"/>
      <c r="AA223" s="351"/>
      <c r="AB223" s="22">
        <f>AG222</f>
        <v>2</v>
      </c>
      <c r="AC223" s="150" t="s">
        <v>10</v>
      </c>
      <c r="AD223" s="21">
        <f>AH222</f>
        <v>3</v>
      </c>
      <c r="AE223" s="20" t="s">
        <v>7</v>
      </c>
      <c r="AF223" s="61"/>
      <c r="AG223" s="42"/>
      <c r="AH223" s="38"/>
      <c r="AI223" s="41"/>
      <c r="AJ223" s="40"/>
      <c r="AK223" s="37"/>
      <c r="AL223" s="43"/>
      <c r="AM223" s="38"/>
      <c r="AN223" s="37"/>
      <c r="AO223" s="80"/>
      <c r="AP223" s="80"/>
      <c r="AQ223" s="296" t="s">
        <v>197</v>
      </c>
      <c r="AR223" s="296"/>
      <c r="AS223" s="296"/>
      <c r="AT223" s="296"/>
      <c r="AU223" s="296"/>
      <c r="AV223" s="296"/>
      <c r="AW223" s="296"/>
      <c r="AX223" s="296"/>
      <c r="AY223" s="296"/>
      <c r="AZ223" s="296"/>
      <c r="BA223" s="254"/>
    </row>
    <row r="224" spans="2:53" ht="12" customHeight="1">
      <c r="B224" s="93" t="s">
        <v>187</v>
      </c>
      <c r="C224" s="98" t="s">
        <v>164</v>
      </c>
      <c r="D224" s="47">
        <f>IF(J221="","",J221)</f>
        <v>17</v>
      </c>
      <c r="E224" s="45" t="str">
        <f aca="true" t="shared" si="52" ref="E224:E238">IF(D224="","","-")</f>
        <v>-</v>
      </c>
      <c r="F224" s="44">
        <f>IF(H221="","",H221)</f>
        <v>21</v>
      </c>
      <c r="G224" s="348" t="str">
        <f>IF(K221="","",IF(K221="○","×",IF(K221="×","○")))</f>
        <v>×</v>
      </c>
      <c r="H224" s="342"/>
      <c r="I224" s="343"/>
      <c r="J224" s="343"/>
      <c r="K224" s="344"/>
      <c r="L224" s="23">
        <v>21</v>
      </c>
      <c r="M224" s="45" t="str">
        <f t="shared" si="48"/>
        <v>-</v>
      </c>
      <c r="N224" s="53">
        <v>17</v>
      </c>
      <c r="O224" s="339" t="str">
        <f>IF(L224&lt;&gt;"",IF(L224&gt;N224,IF(L225&gt;N225,"○",IF(L226&gt;N226,"○","×")),IF(L225&gt;N225,IF(L226&gt;N226,"○","×"),"×")),"")</f>
        <v>○</v>
      </c>
      <c r="P224" s="24">
        <v>21</v>
      </c>
      <c r="Q224" s="49" t="str">
        <f t="shared" si="49"/>
        <v>-</v>
      </c>
      <c r="R224" s="54">
        <v>16</v>
      </c>
      <c r="S224" s="339" t="str">
        <f>IF(P224&lt;&gt;"",IF(P224&gt;R224,IF(P225&gt;R225,"○",IF(P226&gt;R226,"○","×")),IF(P225&gt;R225,IF(P226&gt;R226,"○","×"),"×")),"")</f>
        <v>○</v>
      </c>
      <c r="T224" s="24">
        <v>15</v>
      </c>
      <c r="U224" s="49" t="str">
        <f t="shared" si="50"/>
        <v>-</v>
      </c>
      <c r="V224" s="54">
        <v>21</v>
      </c>
      <c r="W224" s="352" t="str">
        <f>IF(T224&lt;&gt;"",IF(T224&gt;V224,IF(T225&gt;V225,"○",IF(T226&gt;V226,"○","×")),IF(T225&gt;V225,IF(T226&gt;V226,"○","×"),"×")),"")</f>
        <v>×</v>
      </c>
      <c r="X224" s="24">
        <v>9</v>
      </c>
      <c r="Y224" s="49" t="str">
        <f t="shared" si="51"/>
        <v>-</v>
      </c>
      <c r="Z224" s="54">
        <v>21</v>
      </c>
      <c r="AA224" s="352" t="str">
        <f>IF(X224&lt;&gt;"",IF(X224&gt;Z224,IF(X225&gt;Z225,"○",IF(X226&gt;Z226,"○","×")),IF(X225&gt;Z225,IF(X226&gt;Z226,"○","×"),"×")),"")</f>
        <v>×</v>
      </c>
      <c r="AB224" s="313" t="s">
        <v>55</v>
      </c>
      <c r="AC224" s="314"/>
      <c r="AD224" s="314"/>
      <c r="AE224" s="315"/>
      <c r="AF224" s="61"/>
      <c r="AG224" s="59"/>
      <c r="AH224" s="56"/>
      <c r="AI224" s="58"/>
      <c r="AJ224" s="57"/>
      <c r="AK224" s="55"/>
      <c r="AL224" s="60"/>
      <c r="AM224" s="56"/>
      <c r="AN224" s="55"/>
      <c r="AO224" s="38"/>
      <c r="AP224" s="38"/>
      <c r="AQ224" s="297"/>
      <c r="AR224" s="297"/>
      <c r="AS224" s="297"/>
      <c r="AT224" s="297"/>
      <c r="AU224" s="297"/>
      <c r="AV224" s="297"/>
      <c r="AW224" s="297"/>
      <c r="AX224" s="297"/>
      <c r="AY224" s="297"/>
      <c r="AZ224" s="297"/>
      <c r="BA224" s="254"/>
    </row>
    <row r="225" spans="2:53" ht="12" customHeight="1">
      <c r="B225" s="93" t="s">
        <v>188</v>
      </c>
      <c r="C225" s="99" t="s">
        <v>164</v>
      </c>
      <c r="D225" s="47">
        <f>IF(J222="","",J222)</f>
        <v>21</v>
      </c>
      <c r="E225" s="45" t="str">
        <f t="shared" si="52"/>
        <v>-</v>
      </c>
      <c r="F225" s="44">
        <f>IF(H222="","",H222)</f>
        <v>9</v>
      </c>
      <c r="G225" s="349" t="str">
        <f>IF(I222="","",I222)</f>
        <v>-</v>
      </c>
      <c r="H225" s="345"/>
      <c r="I225" s="346"/>
      <c r="J225" s="346"/>
      <c r="K225" s="347"/>
      <c r="L225" s="23">
        <v>21</v>
      </c>
      <c r="M225" s="45" t="str">
        <f t="shared" si="48"/>
        <v>-</v>
      </c>
      <c r="N225" s="53">
        <v>14</v>
      </c>
      <c r="O225" s="337"/>
      <c r="P225" s="23">
        <v>11</v>
      </c>
      <c r="Q225" s="45" t="str">
        <f t="shared" si="49"/>
        <v>-</v>
      </c>
      <c r="R225" s="53">
        <v>21</v>
      </c>
      <c r="S225" s="337"/>
      <c r="T225" s="23">
        <v>7</v>
      </c>
      <c r="U225" s="45" t="str">
        <f t="shared" si="50"/>
        <v>-</v>
      </c>
      <c r="V225" s="53">
        <v>21</v>
      </c>
      <c r="W225" s="351"/>
      <c r="X225" s="23">
        <v>16</v>
      </c>
      <c r="Y225" s="45" t="str">
        <f t="shared" si="51"/>
        <v>-</v>
      </c>
      <c r="Z225" s="53">
        <v>21</v>
      </c>
      <c r="AA225" s="351"/>
      <c r="AB225" s="304"/>
      <c r="AC225" s="305"/>
      <c r="AD225" s="305"/>
      <c r="AE225" s="306"/>
      <c r="AF225" s="52"/>
      <c r="AG225" s="42">
        <f>COUNTIF(D224:AA226,"○")</f>
        <v>2</v>
      </c>
      <c r="AH225" s="38">
        <f>COUNTIF(D224:AA226,"×")</f>
        <v>3</v>
      </c>
      <c r="AI225" s="41">
        <f>(IF((D224&gt;F224),1,0))+(IF((D225&gt;F225),1,0))+(IF((D226&gt;F226),1,0))+(IF((H224&gt;J224),1,0))+(IF((H225&gt;J225),1,0))+(IF((H226&gt;J226),1,0))+(IF((L224&gt;N224),1,0))+(IF((L225&gt;N225),1,0))+(IF((L226&gt;N226),1,0))+(IF((P224&gt;R224),1,0))+(IF((P225&gt;R225),1,0))+(IF((P226&gt;R226),1,0))+(IF((T224&gt;V224),1,0))+(IF((T225&gt;V225),1,0))+(IF((T226&gt;V226),1,0))+(IF((X224&gt;Z224),1,0))+(IF((X225&gt;Z225),1,0))+(IF((X226&gt;Z226),1,0))</f>
        <v>5</v>
      </c>
      <c r="AJ225" s="40">
        <f>(IF((D224&lt;F224),1,0))+(IF((D225&lt;F225),1,0))+(IF((D226&lt;F226),1,0))+(IF((H224&lt;J224),1,0))+(IF((H225&lt;J225),1,0))+(IF((H226&lt;J226),1,0))+(IF((L224&lt;N224),1,0))+(IF((L225&lt;N225),1,0))+(IF((L226&lt;N226),1,0))+(IF((P224&lt;R224),1,0))+(IF((P225&lt;R225),1,0))+(IF((P226&lt;R226),1,0))+(IF((T224&lt;V224),1,0))+(IF((T225&lt;V225),1,0))+(IF((T226&lt;V226),1,0))+(IF((X224&lt;Z224),1,0))+(IF((X225&lt;Z225),1,0))+(IF((X226&lt;Z226),1,0))</f>
        <v>7</v>
      </c>
      <c r="AK225" s="39">
        <f>AI225-AJ225</f>
        <v>-2</v>
      </c>
      <c r="AL225" s="43">
        <f>SUM(D224:D226,H224:H226,L224:L226,P224:P226,T224:T226,X224:X226)</f>
        <v>197</v>
      </c>
      <c r="AM225" s="38">
        <f>SUM(F224:F226,J224:J226,N224:N226,R224:R226,V224:V226,Z224:Z226)</f>
        <v>222</v>
      </c>
      <c r="AN225" s="37">
        <f>AL225-AM225</f>
        <v>-25</v>
      </c>
      <c r="AO225" s="38"/>
      <c r="AP225" s="38"/>
      <c r="AQ225" s="283" t="str">
        <f>B236</f>
        <v>河本りみ</v>
      </c>
      <c r="AR225" s="284"/>
      <c r="AS225" s="284"/>
      <c r="AT225" s="284"/>
      <c r="AU225" s="284"/>
      <c r="AV225" s="284" t="str">
        <f>C221</f>
        <v>土居高校</v>
      </c>
      <c r="AW225" s="284"/>
      <c r="AX225" s="284"/>
      <c r="AY225" s="284"/>
      <c r="AZ225" s="287"/>
      <c r="BA225" s="259"/>
    </row>
    <row r="226" spans="2:54" ht="12" customHeight="1">
      <c r="B226" s="95"/>
      <c r="C226" s="100"/>
      <c r="D226" s="65">
        <f>IF(J223="","",J223)</f>
        <v>17</v>
      </c>
      <c r="E226" s="45" t="str">
        <f t="shared" si="52"/>
        <v>-</v>
      </c>
      <c r="F226" s="64">
        <f>IF(H223="","",H223)</f>
        <v>21</v>
      </c>
      <c r="G226" s="384" t="str">
        <f>IF(I223="","",I223)</f>
        <v>-</v>
      </c>
      <c r="H226" s="376"/>
      <c r="I226" s="374"/>
      <c r="J226" s="374"/>
      <c r="K226" s="375"/>
      <c r="L226" s="25"/>
      <c r="M226" s="45">
        <f t="shared" si="48"/>
      </c>
      <c r="N226" s="62"/>
      <c r="O226" s="338"/>
      <c r="P226" s="25">
        <v>21</v>
      </c>
      <c r="Q226" s="63" t="str">
        <f t="shared" si="49"/>
        <v>-</v>
      </c>
      <c r="R226" s="62">
        <v>19</v>
      </c>
      <c r="S226" s="338"/>
      <c r="T226" s="25"/>
      <c r="U226" s="63">
        <f t="shared" si="50"/>
      </c>
      <c r="V226" s="62"/>
      <c r="W226" s="351"/>
      <c r="X226" s="25"/>
      <c r="Y226" s="63">
        <f t="shared" si="51"/>
      </c>
      <c r="Z226" s="62"/>
      <c r="AA226" s="351"/>
      <c r="AB226" s="22">
        <f>AG225</f>
        <v>2</v>
      </c>
      <c r="AC226" s="150" t="s">
        <v>10</v>
      </c>
      <c r="AD226" s="21">
        <f>AH225</f>
        <v>3</v>
      </c>
      <c r="AE226" s="20" t="s">
        <v>7</v>
      </c>
      <c r="AF226" s="61"/>
      <c r="AG226" s="30"/>
      <c r="AH226" s="27"/>
      <c r="AI226" s="29"/>
      <c r="AJ226" s="28"/>
      <c r="AK226" s="26"/>
      <c r="AL226" s="32"/>
      <c r="AM226" s="27"/>
      <c r="AN226" s="26"/>
      <c r="AO226" s="38"/>
      <c r="AP226" s="38"/>
      <c r="AQ226" s="285"/>
      <c r="AR226" s="286"/>
      <c r="AS226" s="286"/>
      <c r="AT226" s="286"/>
      <c r="AU226" s="286"/>
      <c r="AV226" s="286"/>
      <c r="AW226" s="286"/>
      <c r="AX226" s="286"/>
      <c r="AY226" s="286"/>
      <c r="AZ226" s="288"/>
      <c r="BA226" s="259"/>
      <c r="BB226" s="179"/>
    </row>
    <row r="227" spans="2:54" ht="12" customHeight="1">
      <c r="B227" s="101" t="s">
        <v>189</v>
      </c>
      <c r="C227" s="99" t="s">
        <v>164</v>
      </c>
      <c r="D227" s="47">
        <f>IF(N221="","",N221)</f>
        <v>18</v>
      </c>
      <c r="E227" s="49" t="str">
        <f t="shared" si="52"/>
        <v>-</v>
      </c>
      <c r="F227" s="44">
        <f>IF(L221="","",L221)</f>
        <v>21</v>
      </c>
      <c r="G227" s="348" t="str">
        <f>IF(O221="","",IF(O221="○","×",IF(O221="×","○")))</f>
        <v>×</v>
      </c>
      <c r="H227" s="46">
        <f>IF(N224="","",N224)</f>
        <v>17</v>
      </c>
      <c r="I227" s="45" t="str">
        <f aca="true" t="shared" si="53" ref="I227:I238">IF(H227="","","-")</f>
        <v>-</v>
      </c>
      <c r="J227" s="44">
        <f>IF(L224="","",L224)</f>
        <v>21</v>
      </c>
      <c r="K227" s="348" t="str">
        <f>IF(O224="","",IF(O224="○","×",IF(O224="×","○")))</f>
        <v>×</v>
      </c>
      <c r="L227" s="342"/>
      <c r="M227" s="343"/>
      <c r="N227" s="343"/>
      <c r="O227" s="344"/>
      <c r="P227" s="23">
        <v>21</v>
      </c>
      <c r="Q227" s="45" t="str">
        <f t="shared" si="49"/>
        <v>-</v>
      </c>
      <c r="R227" s="53">
        <v>0</v>
      </c>
      <c r="S227" s="337" t="str">
        <f>IF(P227&lt;&gt;"",IF(P227&gt;R227,IF(P228&gt;R228,"○",IF(P229&gt;R229,"○","×")),IF(P228&gt;R228,IF(P229&gt;R229,"○","×"),"×")),"")</f>
        <v>○</v>
      </c>
      <c r="T227" s="23">
        <v>10</v>
      </c>
      <c r="U227" s="45" t="str">
        <f t="shared" si="50"/>
        <v>-</v>
      </c>
      <c r="V227" s="53">
        <v>21</v>
      </c>
      <c r="W227" s="352" t="str">
        <f>IF(T227&lt;&gt;"",IF(T227&gt;V227,IF(T228&gt;V228,"○",IF(T229&gt;V229,"○","×")),IF(T228&gt;V228,IF(T229&gt;V229,"○","×"),"×")),"")</f>
        <v>×</v>
      </c>
      <c r="X227" s="23">
        <v>5</v>
      </c>
      <c r="Y227" s="45" t="str">
        <f t="shared" si="51"/>
        <v>-</v>
      </c>
      <c r="Z227" s="53">
        <v>21</v>
      </c>
      <c r="AA227" s="352" t="str">
        <f>IF(X227&lt;&gt;"",IF(X227&gt;Z227,IF(X228&gt;Z228,"○",IF(X229&gt;Z229,"○","×")),IF(X228&gt;Z228,IF(X229&gt;Z229,"○","×"),"×")),"")</f>
        <v>×</v>
      </c>
      <c r="AB227" s="313" t="s">
        <v>54</v>
      </c>
      <c r="AC227" s="314"/>
      <c r="AD227" s="314"/>
      <c r="AE227" s="315"/>
      <c r="AF227" s="61"/>
      <c r="AG227" s="42"/>
      <c r="AH227" s="38"/>
      <c r="AI227" s="41"/>
      <c r="AJ227" s="40"/>
      <c r="AK227" s="37"/>
      <c r="AL227" s="43"/>
      <c r="AM227" s="38"/>
      <c r="AN227" s="37"/>
      <c r="AO227" s="38"/>
      <c r="AP227" s="38"/>
      <c r="AQ227" s="283" t="str">
        <f>B237</f>
        <v>曽我部泉</v>
      </c>
      <c r="AR227" s="284"/>
      <c r="AS227" s="284"/>
      <c r="AT227" s="284"/>
      <c r="AU227" s="284"/>
      <c r="AV227" s="284" t="str">
        <f>C222</f>
        <v>土居高校</v>
      </c>
      <c r="AW227" s="284"/>
      <c r="AX227" s="284"/>
      <c r="AY227" s="284"/>
      <c r="AZ227" s="287"/>
      <c r="BA227" s="270"/>
      <c r="BB227" s="179"/>
    </row>
    <row r="228" spans="2:57" ht="12" customHeight="1">
      <c r="B228" s="101" t="s">
        <v>190</v>
      </c>
      <c r="C228" s="99" t="s">
        <v>164</v>
      </c>
      <c r="D228" s="47">
        <f>IF(N222="","",N222)</f>
        <v>12</v>
      </c>
      <c r="E228" s="45" t="str">
        <f t="shared" si="52"/>
        <v>-</v>
      </c>
      <c r="F228" s="44">
        <f>IF(L222="","",L222)</f>
        <v>21</v>
      </c>
      <c r="G228" s="349">
        <f>IF(I225="","",I225)</f>
      </c>
      <c r="H228" s="46">
        <f>IF(N225="","",N225)</f>
        <v>14</v>
      </c>
      <c r="I228" s="45" t="str">
        <f t="shared" si="53"/>
        <v>-</v>
      </c>
      <c r="J228" s="44">
        <f>IF(L225="","",L225)</f>
        <v>21</v>
      </c>
      <c r="K228" s="349" t="str">
        <f>IF(M225="","",M225)</f>
        <v>-</v>
      </c>
      <c r="L228" s="345"/>
      <c r="M228" s="346"/>
      <c r="N228" s="346"/>
      <c r="O228" s="347"/>
      <c r="P228" s="23">
        <v>21</v>
      </c>
      <c r="Q228" s="45" t="str">
        <f t="shared" si="49"/>
        <v>-</v>
      </c>
      <c r="R228" s="53">
        <v>0</v>
      </c>
      <c r="S228" s="337"/>
      <c r="T228" s="23">
        <v>12</v>
      </c>
      <c r="U228" s="45" t="str">
        <f t="shared" si="50"/>
        <v>-</v>
      </c>
      <c r="V228" s="53">
        <v>21</v>
      </c>
      <c r="W228" s="351"/>
      <c r="X228" s="23">
        <v>2</v>
      </c>
      <c r="Y228" s="45" t="str">
        <f t="shared" si="51"/>
        <v>-</v>
      </c>
      <c r="Z228" s="53">
        <v>21</v>
      </c>
      <c r="AA228" s="351"/>
      <c r="AB228" s="304"/>
      <c r="AC228" s="305"/>
      <c r="AD228" s="305"/>
      <c r="AE228" s="306"/>
      <c r="AF228" s="52"/>
      <c r="AG228" s="42">
        <f>COUNTIF(D227:AA229,"○")</f>
        <v>1</v>
      </c>
      <c r="AH228" s="38">
        <f>COUNTIF(D227:AA229,"×")</f>
        <v>4</v>
      </c>
      <c r="AI228" s="41">
        <f>(IF((D227&gt;F227),1,0))+(IF((D228&gt;F228),1,0))+(IF((D229&gt;F229),1,0))+(IF((H227&gt;J227),1,0))+(IF((H228&gt;J228),1,0))+(IF((H229&gt;J229),1,0))+(IF((L227&gt;N227),1,0))+(IF((L228&gt;N228),1,0))+(IF((L229&gt;N229),1,0))+(IF((P227&gt;R227),1,0))+(IF((P228&gt;R228),1,0))+(IF((P229&gt;R229),1,0))+(IF((T227&gt;V227),1,0))+(IF((T228&gt;V228),1,0))+(IF((T229&gt;V229),1,0))+(IF((X227&gt;Z227),1,0))+(IF((X228&gt;Z228),1,0))+(IF((X229&gt;Z229),1,0))</f>
        <v>2</v>
      </c>
      <c r="AJ228" s="40">
        <f>(IF((D227&lt;F227),1,0))+(IF((D228&lt;F228),1,0))+(IF((D229&lt;F229),1,0))+(IF((H227&lt;J227),1,0))+(IF((H228&lt;J228),1,0))+(IF((H229&lt;J229),1,0))+(IF((L227&lt;N227),1,0))+(IF((L228&lt;N228),1,0))+(IF((L229&lt;N229),1,0))+(IF((P227&lt;R227),1,0))+(IF((P228&lt;R228),1,0))+(IF((P229&lt;R229),1,0))+(IF((T227&lt;V227),1,0))+(IF((T228&lt;V228),1,0))+(IF((T229&lt;V229),1,0))+(IF((X227&lt;Z227),1,0))+(IF((X228&lt;Z228),1,0))+(IF((X229&lt;Z229),1,0))</f>
        <v>8</v>
      </c>
      <c r="AK228" s="39">
        <f>AI228-AJ228</f>
        <v>-6</v>
      </c>
      <c r="AL228" s="43">
        <f>SUM(D227:D229,H227:H229,L227:L229,P227:P229,T227:T229,X227:X229)</f>
        <v>132</v>
      </c>
      <c r="AM228" s="38">
        <f>SUM(F227:F229,J227:J229,N227:N229,R227:R229,V227:V229,Z227:Z229)</f>
        <v>168</v>
      </c>
      <c r="AN228" s="37">
        <f>AL228-AM228</f>
        <v>-36</v>
      </c>
      <c r="AO228" s="38"/>
      <c r="AP228" s="38"/>
      <c r="AQ228" s="285"/>
      <c r="AR228" s="286"/>
      <c r="AS228" s="286"/>
      <c r="AT228" s="286"/>
      <c r="AU228" s="286"/>
      <c r="AV228" s="286"/>
      <c r="AW228" s="286"/>
      <c r="AX228" s="286"/>
      <c r="AY228" s="286"/>
      <c r="AZ228" s="288"/>
      <c r="BA228" s="270"/>
      <c r="BC228" s="178"/>
      <c r="BD228" s="97"/>
      <c r="BE228" s="97"/>
    </row>
    <row r="229" spans="2:55" ht="12" customHeight="1">
      <c r="B229" s="95"/>
      <c r="C229" s="100"/>
      <c r="D229" s="47">
        <f>IF(N223="","",N223)</f>
      </c>
      <c r="E229" s="45">
        <f t="shared" si="52"/>
      </c>
      <c r="F229" s="44">
        <f>IF(L223="","",L223)</f>
      </c>
      <c r="G229" s="349">
        <f>IF(I226="","",I226)</f>
      </c>
      <c r="H229" s="46">
        <f>IF(N226="","",N226)</f>
      </c>
      <c r="I229" s="45">
        <f t="shared" si="53"/>
      </c>
      <c r="J229" s="44">
        <f>IF(L226="","",L226)</f>
      </c>
      <c r="K229" s="349">
        <f>IF(M226="","",M226)</f>
      </c>
      <c r="L229" s="345"/>
      <c r="M229" s="346"/>
      <c r="N229" s="346"/>
      <c r="O229" s="347"/>
      <c r="P229" s="23"/>
      <c r="Q229" s="45">
        <f t="shared" si="49"/>
      </c>
      <c r="R229" s="53"/>
      <c r="S229" s="338"/>
      <c r="T229" s="23"/>
      <c r="U229" s="45">
        <f t="shared" si="50"/>
      </c>
      <c r="V229" s="53"/>
      <c r="W229" s="353"/>
      <c r="X229" s="23"/>
      <c r="Y229" s="45">
        <f t="shared" si="51"/>
      </c>
      <c r="Z229" s="53"/>
      <c r="AA229" s="353"/>
      <c r="AB229" s="22">
        <f>AG228</f>
        <v>1</v>
      </c>
      <c r="AC229" s="150" t="s">
        <v>10</v>
      </c>
      <c r="AD229" s="21">
        <f>AH228</f>
        <v>4</v>
      </c>
      <c r="AE229" s="20" t="s">
        <v>7</v>
      </c>
      <c r="AF229" s="61"/>
      <c r="AG229" s="42"/>
      <c r="AH229" s="38"/>
      <c r="AI229" s="41"/>
      <c r="AJ229" s="40"/>
      <c r="AK229" s="37"/>
      <c r="AL229" s="43"/>
      <c r="AM229" s="38"/>
      <c r="AN229" s="37"/>
      <c r="AO229" s="38"/>
      <c r="AP229" s="38"/>
      <c r="AQ229" s="289" t="s">
        <v>198</v>
      </c>
      <c r="AR229" s="289"/>
      <c r="AS229" s="289"/>
      <c r="AT229" s="289"/>
      <c r="AU229" s="289"/>
      <c r="AV229" s="289"/>
      <c r="AW229" s="289"/>
      <c r="AX229" s="289"/>
      <c r="AY229" s="289"/>
      <c r="AZ229" s="289"/>
      <c r="BA229" s="289"/>
      <c r="BC229" s="178"/>
    </row>
    <row r="230" spans="2:53" ht="12" customHeight="1">
      <c r="B230" s="93" t="s">
        <v>191</v>
      </c>
      <c r="C230" s="94" t="s">
        <v>164</v>
      </c>
      <c r="D230" s="51">
        <f>IF(R221="","",R221)</f>
        <v>21</v>
      </c>
      <c r="E230" s="49" t="str">
        <f t="shared" si="52"/>
        <v>-</v>
      </c>
      <c r="F230" s="48">
        <f>IF(P221="","",P221)</f>
        <v>18</v>
      </c>
      <c r="G230" s="363" t="str">
        <f>IF(S221="","",IF(S221="○","×",IF(S221="×","○")))</f>
        <v>○</v>
      </c>
      <c r="H230" s="50">
        <f>IF(R224="","",R224)</f>
        <v>16</v>
      </c>
      <c r="I230" s="49" t="str">
        <f t="shared" si="53"/>
        <v>-</v>
      </c>
      <c r="J230" s="48">
        <f>IF(P224="","",P224)</f>
        <v>21</v>
      </c>
      <c r="K230" s="348" t="str">
        <f>IF(S224="","",IF(S224="○","×",IF(S224="×","○")))</f>
        <v>×</v>
      </c>
      <c r="L230" s="48">
        <f>IF(R227="","",R227)</f>
        <v>0</v>
      </c>
      <c r="M230" s="49" t="str">
        <f aca="true" t="shared" si="54" ref="M230:M238">IF(L230="","","-")</f>
        <v>-</v>
      </c>
      <c r="N230" s="48">
        <f>IF(P227="","",P227)</f>
        <v>21</v>
      </c>
      <c r="O230" s="348" t="str">
        <f>IF(S227="","",IF(S227="○","×",IF(S227="×","○")))</f>
        <v>×</v>
      </c>
      <c r="P230" s="342"/>
      <c r="Q230" s="343"/>
      <c r="R230" s="343"/>
      <c r="S230" s="344"/>
      <c r="T230" s="24">
        <v>21</v>
      </c>
      <c r="U230" s="49" t="str">
        <f t="shared" si="50"/>
        <v>-</v>
      </c>
      <c r="V230" s="54">
        <v>13</v>
      </c>
      <c r="W230" s="351" t="str">
        <f>IF(T230&lt;&gt;"",IF(T230&gt;V230,IF(T231&gt;V231,"○",IF(T232&gt;V232,"○","×")),IF(T231&gt;V231,IF(T232&gt;V232,"○","×"),"×")),"")</f>
        <v>×</v>
      </c>
      <c r="X230" s="24">
        <v>16</v>
      </c>
      <c r="Y230" s="49" t="str">
        <f t="shared" si="51"/>
        <v>-</v>
      </c>
      <c r="Z230" s="54">
        <v>21</v>
      </c>
      <c r="AA230" s="351" t="str">
        <f>IF(X230&lt;&gt;"",IF(X230&gt;Z230,IF(X231&gt;Z231,"○",IF(X232&gt;Z232,"○","×")),IF(X231&gt;Z231,IF(X232&gt;Z232,"○","×"),"×")),"")</f>
        <v>×</v>
      </c>
      <c r="AB230" s="313" t="s">
        <v>53</v>
      </c>
      <c r="AC230" s="314"/>
      <c r="AD230" s="314"/>
      <c r="AE230" s="315"/>
      <c r="AF230" s="31"/>
      <c r="AG230" s="59"/>
      <c r="AH230" s="56"/>
      <c r="AI230" s="58"/>
      <c r="AJ230" s="57"/>
      <c r="AK230" s="55"/>
      <c r="AL230" s="60"/>
      <c r="AM230" s="56"/>
      <c r="AN230" s="55"/>
      <c r="AO230" s="38"/>
      <c r="AP230" s="38"/>
      <c r="AQ230" s="289"/>
      <c r="AR230" s="289"/>
      <c r="AS230" s="289"/>
      <c r="AT230" s="289"/>
      <c r="AU230" s="289"/>
      <c r="AV230" s="289"/>
      <c r="AW230" s="289"/>
      <c r="AX230" s="289"/>
      <c r="AY230" s="289"/>
      <c r="AZ230" s="289"/>
      <c r="BA230" s="289"/>
    </row>
    <row r="231" spans="2:53" ht="12" customHeight="1">
      <c r="B231" s="93" t="s">
        <v>192</v>
      </c>
      <c r="C231" s="94" t="s">
        <v>164</v>
      </c>
      <c r="D231" s="47">
        <f>IF(R222="","",R222)</f>
        <v>21</v>
      </c>
      <c r="E231" s="45" t="str">
        <f t="shared" si="52"/>
        <v>-</v>
      </c>
      <c r="F231" s="44">
        <f>IF(P222="","",P222)</f>
        <v>18</v>
      </c>
      <c r="G231" s="364" t="str">
        <f>IF(I228="","",I228)</f>
        <v>-</v>
      </c>
      <c r="H231" s="46">
        <f>IF(R225="","",R225)</f>
        <v>21</v>
      </c>
      <c r="I231" s="45" t="str">
        <f t="shared" si="53"/>
        <v>-</v>
      </c>
      <c r="J231" s="44">
        <f>IF(P225="","",P225)</f>
        <v>11</v>
      </c>
      <c r="K231" s="349">
        <f>IF(M228="","",M228)</f>
      </c>
      <c r="L231" s="44">
        <f>IF(R228="","",R228)</f>
        <v>0</v>
      </c>
      <c r="M231" s="45" t="str">
        <f t="shared" si="54"/>
        <v>-</v>
      </c>
      <c r="N231" s="44">
        <f>IF(P228="","",P228)</f>
        <v>21</v>
      </c>
      <c r="O231" s="349" t="str">
        <f>IF(Q228="","",Q228)</f>
        <v>-</v>
      </c>
      <c r="P231" s="345"/>
      <c r="Q231" s="346"/>
      <c r="R231" s="346"/>
      <c r="S231" s="347"/>
      <c r="T231" s="23">
        <v>17</v>
      </c>
      <c r="U231" s="45" t="str">
        <f t="shared" si="50"/>
        <v>-</v>
      </c>
      <c r="V231" s="53">
        <v>21</v>
      </c>
      <c r="W231" s="351"/>
      <c r="X231" s="23">
        <v>15</v>
      </c>
      <c r="Y231" s="45" t="str">
        <f t="shared" si="51"/>
        <v>-</v>
      </c>
      <c r="Z231" s="53">
        <v>21</v>
      </c>
      <c r="AA231" s="351"/>
      <c r="AB231" s="304"/>
      <c r="AC231" s="305"/>
      <c r="AD231" s="305"/>
      <c r="AE231" s="306"/>
      <c r="AF231" s="31"/>
      <c r="AG231" s="42">
        <f>COUNTIF(D230:AA232,"○")</f>
        <v>1</v>
      </c>
      <c r="AH231" s="38">
        <f>COUNTIF(D230:AA232,"×")</f>
        <v>4</v>
      </c>
      <c r="AI231" s="41">
        <f>(IF((D230&gt;F230),1,0))+(IF((D231&gt;F231),1,0))+(IF((D232&gt;F232),1,0))+(IF((H230&gt;J230),1,0))+(IF((H231&gt;J231),1,0))+(IF((H232&gt;J232),1,0))+(IF((L230&gt;N230),1,0))+(IF((L231&gt;N231),1,0))+(IF((L232&gt;N232),1,0))+(IF((P230&gt;R230),1,0))+(IF((P231&gt;R231),1,0))+(IF((P232&gt;R232),1,0))+(IF((T230&gt;V230),1,0))+(IF((T231&gt;V231),1,0))+(IF((T232&gt;V232),1,0))+(IF((X230&gt;Z230),1,0))+(IF((X231&gt;Z231),1,0))+(IF((X232&gt;Z232),1,0))</f>
        <v>4</v>
      </c>
      <c r="AJ231" s="40">
        <f>(IF((D230&lt;F230),1,0))+(IF((D231&lt;F231),1,0))+(IF((D232&lt;F232),1,0))+(IF((H230&lt;J230),1,0))+(IF((H231&lt;J231),1,0))+(IF((H232&lt;J232),1,0))+(IF((L230&lt;N230),1,0))+(IF((L231&lt;N231),1,0))+(IF((L232&lt;N232),1,0))+(IF((P230&lt;R230),1,0))+(IF((P231&lt;R231),1,0))+(IF((P232&lt;R232),1,0))+(IF((T230&lt;V230),1,0))+(IF((T231&lt;V231),1,0))+(IF((T232&lt;V232),1,0))+(IF((X230&lt;Z230),1,0))+(IF((X231&lt;Z231),1,0))+(IF((X232&lt;Z232),1,0))</f>
        <v>8</v>
      </c>
      <c r="AK231" s="39">
        <f>AI231-AJ231</f>
        <v>-4</v>
      </c>
      <c r="AL231" s="43">
        <f>SUM(D230:D232,H230:H232,L230:L232,P230:P232,T230:T232,X230:X232)</f>
        <v>172</v>
      </c>
      <c r="AM231" s="38">
        <f>SUM(F230:F232,J230:J232,N230:N232,R230:R232,V230:V232,Z230:Z232)</f>
        <v>228</v>
      </c>
      <c r="AN231" s="37">
        <f>AL231-AM231</f>
        <v>-56</v>
      </c>
      <c r="AO231" s="38"/>
      <c r="AP231" s="38"/>
      <c r="AQ231" s="283" t="str">
        <f>B233</f>
        <v>正木テルヨ</v>
      </c>
      <c r="AR231" s="284"/>
      <c r="AS231" s="284"/>
      <c r="AT231" s="284"/>
      <c r="AU231" s="284"/>
      <c r="AV231" s="284" t="str">
        <f>C224</f>
        <v>今井教室</v>
      </c>
      <c r="AW231" s="284"/>
      <c r="AX231" s="284"/>
      <c r="AY231" s="284"/>
      <c r="AZ231" s="287"/>
      <c r="BA231" s="270"/>
    </row>
    <row r="232" spans="2:53" ht="12" customHeight="1">
      <c r="B232" s="101"/>
      <c r="C232" s="96"/>
      <c r="D232" s="47">
        <f>IF(R223="","",R223)</f>
      </c>
      <c r="E232" s="45">
        <f t="shared" si="52"/>
      </c>
      <c r="F232" s="44">
        <f>IF(P223="","",P223)</f>
      </c>
      <c r="G232" s="364">
        <f>IF(I229="","",I229)</f>
      </c>
      <c r="H232" s="46">
        <f>IF(R226="","",R226)</f>
        <v>19</v>
      </c>
      <c r="I232" s="45" t="str">
        <f t="shared" si="53"/>
        <v>-</v>
      </c>
      <c r="J232" s="44">
        <f>IF(P226="","",P226)</f>
        <v>21</v>
      </c>
      <c r="K232" s="349">
        <f>IF(M229="","",M229)</f>
      </c>
      <c r="L232" s="44">
        <f>IF(R229="","",R229)</f>
      </c>
      <c r="M232" s="45">
        <f t="shared" si="54"/>
      </c>
      <c r="N232" s="44">
        <f>IF(P229="","",P229)</f>
      </c>
      <c r="O232" s="349">
        <f>IF(Q229="","",Q229)</f>
      </c>
      <c r="P232" s="345"/>
      <c r="Q232" s="346"/>
      <c r="R232" s="346"/>
      <c r="S232" s="347"/>
      <c r="T232" s="23">
        <v>5</v>
      </c>
      <c r="U232" s="45" t="str">
        <f t="shared" si="50"/>
        <v>-</v>
      </c>
      <c r="V232" s="53">
        <v>21</v>
      </c>
      <c r="W232" s="351"/>
      <c r="X232" s="23"/>
      <c r="Y232" s="45">
        <f t="shared" si="51"/>
      </c>
      <c r="Z232" s="53"/>
      <c r="AA232" s="351"/>
      <c r="AB232" s="22">
        <f>AG231</f>
        <v>1</v>
      </c>
      <c r="AC232" s="150" t="s">
        <v>10</v>
      </c>
      <c r="AD232" s="21">
        <f>AH231</f>
        <v>4</v>
      </c>
      <c r="AE232" s="20" t="s">
        <v>7</v>
      </c>
      <c r="AF232" s="31"/>
      <c r="AG232" s="30"/>
      <c r="AH232" s="27"/>
      <c r="AI232" s="29"/>
      <c r="AJ232" s="28"/>
      <c r="AK232" s="26"/>
      <c r="AL232" s="32"/>
      <c r="AM232" s="27"/>
      <c r="AN232" s="26"/>
      <c r="AO232" s="38"/>
      <c r="AP232" s="38"/>
      <c r="AQ232" s="285"/>
      <c r="AR232" s="286"/>
      <c r="AS232" s="286"/>
      <c r="AT232" s="286"/>
      <c r="AU232" s="286"/>
      <c r="AV232" s="286"/>
      <c r="AW232" s="286"/>
      <c r="AX232" s="286"/>
      <c r="AY232" s="286"/>
      <c r="AZ232" s="288"/>
      <c r="BA232" s="270"/>
    </row>
    <row r="233" spans="2:53" ht="12" customHeight="1">
      <c r="B233" s="102" t="s">
        <v>193</v>
      </c>
      <c r="C233" s="98" t="s">
        <v>164</v>
      </c>
      <c r="D233" s="51">
        <f>IF(V221="","",V221)</f>
        <v>21</v>
      </c>
      <c r="E233" s="49" t="str">
        <f t="shared" si="52"/>
        <v>-</v>
      </c>
      <c r="F233" s="48">
        <f>IF(T221="","",T221)</f>
        <v>11</v>
      </c>
      <c r="G233" s="360" t="str">
        <f>IF(W221="","",IF(W221="○","×",IF(W221="×","○")))</f>
        <v>○</v>
      </c>
      <c r="H233" s="50">
        <f>IF(V224="","",V224)</f>
        <v>21</v>
      </c>
      <c r="I233" s="49" t="str">
        <f t="shared" si="53"/>
        <v>-</v>
      </c>
      <c r="J233" s="48">
        <f>IF(T224="","",T224)</f>
        <v>15</v>
      </c>
      <c r="K233" s="360" t="str">
        <f>IF(W224="","",IF(W224="○","×",IF(W224="×","○")))</f>
        <v>○</v>
      </c>
      <c r="L233" s="48">
        <f>IF(V227="","",V227)</f>
        <v>21</v>
      </c>
      <c r="M233" s="49" t="str">
        <f t="shared" si="54"/>
        <v>-</v>
      </c>
      <c r="N233" s="48">
        <f>IF(T227="","",T227)</f>
        <v>10</v>
      </c>
      <c r="O233" s="360" t="str">
        <f>IF(W227="","",IF(W227="○","×",IF(W227="×","○")))</f>
        <v>○</v>
      </c>
      <c r="P233" s="50">
        <f>IF(V230="","",V230)</f>
        <v>13</v>
      </c>
      <c r="Q233" s="48" t="str">
        <f aca="true" t="shared" si="55" ref="Q233:Q238">IF(P233="","","-")</f>
        <v>-</v>
      </c>
      <c r="R233" s="48">
        <f>IF(T230="","",T230)</f>
        <v>21</v>
      </c>
      <c r="S233" s="360" t="str">
        <f>IF(W230="","",IF(W230="○","×",IF(W230="×","○")))</f>
        <v>○</v>
      </c>
      <c r="T233" s="342"/>
      <c r="U233" s="343"/>
      <c r="V233" s="343"/>
      <c r="W233" s="344"/>
      <c r="X233" s="24">
        <v>20</v>
      </c>
      <c r="Y233" s="49" t="str">
        <f t="shared" si="51"/>
        <v>-</v>
      </c>
      <c r="Z233" s="54">
        <v>21</v>
      </c>
      <c r="AA233" s="340" t="str">
        <f>IF(X233&lt;&gt;"",IF(X233&gt;Z233,IF(X234&gt;Z234,"○",IF(X235&gt;Z235,"○","×")),IF(X234&gt;Z234,IF(X235&gt;Z235,"○","×"),"×")),"")</f>
        <v>×</v>
      </c>
      <c r="AB233" s="313" t="s">
        <v>51</v>
      </c>
      <c r="AC233" s="314"/>
      <c r="AD233" s="314"/>
      <c r="AE233" s="315"/>
      <c r="AF233" s="52"/>
      <c r="AG233" s="42"/>
      <c r="AH233" s="38"/>
      <c r="AI233" s="41"/>
      <c r="AJ233" s="40"/>
      <c r="AK233" s="37"/>
      <c r="AL233" s="43"/>
      <c r="AM233" s="38"/>
      <c r="AN233" s="37"/>
      <c r="AO233" s="38"/>
      <c r="AP233" s="38"/>
      <c r="AQ233" s="283" t="str">
        <f>B234</f>
        <v>正木伽奈</v>
      </c>
      <c r="AR233" s="284"/>
      <c r="AS233" s="284"/>
      <c r="AT233" s="284"/>
      <c r="AU233" s="284"/>
      <c r="AV233" s="284" t="str">
        <f>C225</f>
        <v>今井教室</v>
      </c>
      <c r="AW233" s="284"/>
      <c r="AX233" s="284"/>
      <c r="AY233" s="284"/>
      <c r="AZ233" s="287"/>
      <c r="BA233" s="270"/>
    </row>
    <row r="234" spans="2:55" ht="12" customHeight="1">
      <c r="B234" s="101" t="s">
        <v>194</v>
      </c>
      <c r="C234" s="94" t="s">
        <v>164</v>
      </c>
      <c r="D234" s="47">
        <f>IF(V222="","",V222)</f>
        <v>21</v>
      </c>
      <c r="E234" s="45" t="str">
        <f t="shared" si="52"/>
        <v>-</v>
      </c>
      <c r="F234" s="44">
        <f>IF(T222="","",T222)</f>
        <v>8</v>
      </c>
      <c r="G234" s="361"/>
      <c r="H234" s="46">
        <f>IF(V225="","",V225)</f>
        <v>21</v>
      </c>
      <c r="I234" s="45" t="str">
        <f t="shared" si="53"/>
        <v>-</v>
      </c>
      <c r="J234" s="44">
        <f>IF(T225="","",T225)</f>
        <v>7</v>
      </c>
      <c r="K234" s="361"/>
      <c r="L234" s="44">
        <f>IF(V228="","",V228)</f>
        <v>21</v>
      </c>
      <c r="M234" s="45" t="str">
        <f t="shared" si="54"/>
        <v>-</v>
      </c>
      <c r="N234" s="44">
        <f>IF(T228="","",T228)</f>
        <v>12</v>
      </c>
      <c r="O234" s="361"/>
      <c r="P234" s="46">
        <f>IF(V231="","",V231)</f>
        <v>21</v>
      </c>
      <c r="Q234" s="44" t="str">
        <f t="shared" si="55"/>
        <v>-</v>
      </c>
      <c r="R234" s="44">
        <f>IF(T231="","",T231)</f>
        <v>17</v>
      </c>
      <c r="S234" s="361"/>
      <c r="T234" s="345"/>
      <c r="U234" s="346"/>
      <c r="V234" s="346"/>
      <c r="W234" s="347"/>
      <c r="X234" s="23">
        <v>21</v>
      </c>
      <c r="Y234" s="45" t="str">
        <f t="shared" si="51"/>
        <v>-</v>
      </c>
      <c r="Z234" s="53">
        <v>18</v>
      </c>
      <c r="AA234" s="300"/>
      <c r="AB234" s="304"/>
      <c r="AC234" s="305"/>
      <c r="AD234" s="305"/>
      <c r="AE234" s="306"/>
      <c r="AF234" s="52"/>
      <c r="AG234" s="42">
        <f>COUNTIF(D233:AA235,"○")</f>
        <v>4</v>
      </c>
      <c r="AH234" s="38">
        <f>COUNTIF(D233:AA235,"×")</f>
        <v>1</v>
      </c>
      <c r="AI234" s="41">
        <f>(IF((D233&gt;F233),1,0))+(IF((D234&gt;F234),1,0))+(IF((D235&gt;F235),1,0))+(IF((H233&gt;J233),1,0))+(IF((H234&gt;J234),1,0))+(IF((H235&gt;J235),1,0))+(IF((L233&gt;N233),1,0))+(IF((L234&gt;N234),1,0))+(IF((L235&gt;N235),1,0))+(IF((P233&gt;R233),1,0))+(IF((P234&gt;R234),1,0))+(IF((P235&gt;R235),1,0))+(IF((T233&gt;V233),1,0))+(IF((T234&gt;V234),1,0))+(IF((T235&gt;V235),1,0))+(IF((X233&gt;Z233),1,0))+(IF((X234&gt;Z234),1,0))+(IF((X235&gt;Z235),1,0))</f>
        <v>9</v>
      </c>
      <c r="AJ234" s="40">
        <f>(IF((D233&lt;F233),1,0))+(IF((D234&lt;F234),1,0))+(IF((D235&lt;F235),1,0))+(IF((H233&lt;J233),1,0))+(IF((H234&lt;J234),1,0))+(IF((H235&lt;J235),1,0))+(IF((L233&lt;N233),1,0))+(IF((L234&lt;N234),1,0))+(IF((L235&lt;N235),1,0))+(IF((P233&lt;R233),1,0))+(IF((P234&lt;R234),1,0))+(IF((P235&lt;R235),1,0))+(IF((T233&lt;V233),1,0))+(IF((T234&lt;V234),1,0))+(IF((T235&lt;V235),1,0))+(IF((X233&lt;Z233),1,0))+(IF((X234&lt;Z234),1,0))+(IF((X235&lt;Z235),1,0))</f>
        <v>3</v>
      </c>
      <c r="AK234" s="39">
        <f>AI234-AJ234</f>
        <v>6</v>
      </c>
      <c r="AL234" s="43">
        <f>SUM(D233:D235,H233:H235,L233:L235,P233:P235,T233:T235,X233:X235)</f>
        <v>232</v>
      </c>
      <c r="AM234" s="38">
        <f>SUM(F233:F235,J233:J235,N233:N235,R233:R235,V233:V235,Z233:Z235)</f>
        <v>166</v>
      </c>
      <c r="AN234" s="37">
        <f>AL234-AM234</f>
        <v>66</v>
      </c>
      <c r="AO234" s="38"/>
      <c r="AP234" s="38"/>
      <c r="AQ234" s="285"/>
      <c r="AR234" s="286"/>
      <c r="AS234" s="286"/>
      <c r="AT234" s="286"/>
      <c r="AU234" s="286"/>
      <c r="AV234" s="286"/>
      <c r="AW234" s="286"/>
      <c r="AX234" s="286"/>
      <c r="AY234" s="286"/>
      <c r="AZ234" s="288"/>
      <c r="BA234" s="270"/>
      <c r="BB234" s="143"/>
      <c r="BC234" s="179"/>
    </row>
    <row r="235" spans="2:55" ht="12" customHeight="1">
      <c r="B235" s="101"/>
      <c r="C235" s="96"/>
      <c r="D235" s="47">
        <f>IF(V223="","",V223)</f>
      </c>
      <c r="E235" s="45">
        <f t="shared" si="52"/>
      </c>
      <c r="F235" s="44">
        <f>IF(T223="","",T223)</f>
      </c>
      <c r="G235" s="362"/>
      <c r="H235" s="46">
        <f>IF(V226="","",V226)</f>
      </c>
      <c r="I235" s="45">
        <f t="shared" si="53"/>
      </c>
      <c r="J235" s="44">
        <f>IF(T226="","",T226)</f>
      </c>
      <c r="K235" s="362"/>
      <c r="L235" s="44">
        <f>IF(V229="","",V229)</f>
      </c>
      <c r="M235" s="45">
        <f t="shared" si="54"/>
      </c>
      <c r="N235" s="44">
        <f>IF(T229="","",T229)</f>
      </c>
      <c r="O235" s="362"/>
      <c r="P235" s="46">
        <f>IF(V232="","",V232)</f>
        <v>21</v>
      </c>
      <c r="Q235" s="44" t="str">
        <f t="shared" si="55"/>
        <v>-</v>
      </c>
      <c r="R235" s="44">
        <f>IF(T232="","",T232)</f>
        <v>5</v>
      </c>
      <c r="S235" s="362"/>
      <c r="T235" s="345"/>
      <c r="U235" s="346"/>
      <c r="V235" s="346"/>
      <c r="W235" s="347"/>
      <c r="X235" s="23">
        <v>10</v>
      </c>
      <c r="Y235" s="45" t="str">
        <f t="shared" si="51"/>
        <v>-</v>
      </c>
      <c r="Z235" s="53">
        <v>21</v>
      </c>
      <c r="AA235" s="341"/>
      <c r="AB235" s="22">
        <f>AG234</f>
        <v>4</v>
      </c>
      <c r="AC235" s="150" t="s">
        <v>10</v>
      </c>
      <c r="AD235" s="21">
        <f>AH234</f>
        <v>1</v>
      </c>
      <c r="AE235" s="20" t="s">
        <v>7</v>
      </c>
      <c r="AF235" s="52"/>
      <c r="AG235" s="30"/>
      <c r="AH235" s="27"/>
      <c r="AI235" s="29"/>
      <c r="AJ235" s="28"/>
      <c r="AK235" s="26"/>
      <c r="AL235" s="32"/>
      <c r="AM235" s="27"/>
      <c r="AN235" s="26"/>
      <c r="AO235" s="38"/>
      <c r="AP235" s="38"/>
      <c r="BC235" s="179"/>
    </row>
    <row r="236" spans="2:42" ht="12" customHeight="1">
      <c r="B236" s="102" t="s">
        <v>195</v>
      </c>
      <c r="C236" s="98" t="s">
        <v>21</v>
      </c>
      <c r="D236" s="51">
        <f>IF(Z221="","",Z221)</f>
        <v>21</v>
      </c>
      <c r="E236" s="49" t="str">
        <f t="shared" si="52"/>
        <v>-</v>
      </c>
      <c r="F236" s="48">
        <f>IF(X221="","",X221)</f>
        <v>3</v>
      </c>
      <c r="G236" s="363" t="str">
        <f>IF(AA221="","",IF(AA221="○","×",IF(AA221="×","○")))</f>
        <v>○</v>
      </c>
      <c r="H236" s="50">
        <f>IF(Z224="","",Z224)</f>
        <v>21</v>
      </c>
      <c r="I236" s="49" t="str">
        <f t="shared" si="53"/>
        <v>-</v>
      </c>
      <c r="J236" s="48">
        <f>IF(X224="","",X224)</f>
        <v>9</v>
      </c>
      <c r="K236" s="348" t="str">
        <f>IF(AA224="","",IF(AA224="○","×",IF(AA224="×","○")))</f>
        <v>○</v>
      </c>
      <c r="L236" s="48">
        <f>IF(Z227="","",Z227)</f>
        <v>21</v>
      </c>
      <c r="M236" s="49" t="str">
        <f t="shared" si="54"/>
        <v>-</v>
      </c>
      <c r="N236" s="48">
        <f>IF(X227="","",X227)</f>
        <v>5</v>
      </c>
      <c r="O236" s="348" t="str">
        <f>IF(AA227="","",IF(AA227="○","×",IF(AA227="×","○")))</f>
        <v>○</v>
      </c>
      <c r="P236" s="50">
        <f>IF(Z230="","",Z230)</f>
        <v>21</v>
      </c>
      <c r="Q236" s="49" t="str">
        <f t="shared" si="55"/>
        <v>-</v>
      </c>
      <c r="R236" s="48">
        <f>IF(X230="","",X230)</f>
        <v>16</v>
      </c>
      <c r="S236" s="348" t="str">
        <f>IF(AA230="","",IF(AA230="○","×",IF(AA230="×","○")))</f>
        <v>○</v>
      </c>
      <c r="T236" s="50">
        <f>IF(Z233="","",Z233)</f>
        <v>21</v>
      </c>
      <c r="U236" s="49" t="str">
        <f>IF(T236="","","-")</f>
        <v>-</v>
      </c>
      <c r="V236" s="48">
        <f>IF(X233="","",X233)</f>
        <v>20</v>
      </c>
      <c r="W236" s="348" t="str">
        <f>IF(AA233="","",IF(AA233="○","×",IF(AA233="×","○")))</f>
        <v>○</v>
      </c>
      <c r="X236" s="342"/>
      <c r="Y236" s="343"/>
      <c r="Z236" s="343"/>
      <c r="AA236" s="343"/>
      <c r="AB236" s="313" t="s">
        <v>213</v>
      </c>
      <c r="AC236" s="314"/>
      <c r="AD236" s="314"/>
      <c r="AE236" s="315"/>
      <c r="AF236" s="31"/>
      <c r="AG236" s="42"/>
      <c r="AH236" s="38"/>
      <c r="AI236" s="41"/>
      <c r="AJ236" s="40"/>
      <c r="AK236" s="37"/>
      <c r="AL236" s="43"/>
      <c r="AM236" s="38"/>
      <c r="AN236" s="37"/>
      <c r="AO236" s="38"/>
      <c r="AP236" s="38"/>
    </row>
    <row r="237" spans="2:42" ht="12" customHeight="1">
      <c r="B237" s="101" t="s">
        <v>196</v>
      </c>
      <c r="C237" s="94" t="s">
        <v>21</v>
      </c>
      <c r="D237" s="47">
        <f>IF(Z222="","",Z222)</f>
        <v>21</v>
      </c>
      <c r="E237" s="45" t="str">
        <f t="shared" si="52"/>
        <v>-</v>
      </c>
      <c r="F237" s="44">
        <f>IF(X222="","",X222)</f>
        <v>6</v>
      </c>
      <c r="G237" s="364">
        <f>IF(I225="","",I225)</f>
      </c>
      <c r="H237" s="46">
        <f>IF(Z225="","",Z225)</f>
        <v>21</v>
      </c>
      <c r="I237" s="45" t="str">
        <f t="shared" si="53"/>
        <v>-</v>
      </c>
      <c r="J237" s="44">
        <f>IF(X225="","",X225)</f>
        <v>16</v>
      </c>
      <c r="K237" s="349" t="str">
        <f>IF(M231="","",M231)</f>
        <v>-</v>
      </c>
      <c r="L237" s="44">
        <f>IF(Z228="","",Z228)</f>
        <v>21</v>
      </c>
      <c r="M237" s="45" t="str">
        <f t="shared" si="54"/>
        <v>-</v>
      </c>
      <c r="N237" s="44">
        <f>IF(X228="","",X228)</f>
        <v>2</v>
      </c>
      <c r="O237" s="349">
        <f>IF(Q231="","",Q231)</f>
      </c>
      <c r="P237" s="46">
        <f>IF(Z231="","",Z231)</f>
        <v>21</v>
      </c>
      <c r="Q237" s="45" t="str">
        <f t="shared" si="55"/>
        <v>-</v>
      </c>
      <c r="R237" s="44">
        <f>IF(X231="","",X231)</f>
        <v>15</v>
      </c>
      <c r="S237" s="349" t="str">
        <f>IF(U231="","",U231)</f>
        <v>-</v>
      </c>
      <c r="T237" s="46">
        <f>IF(Z234="","",Z234)</f>
        <v>18</v>
      </c>
      <c r="U237" s="45" t="str">
        <f>IF(T237="","","-")</f>
        <v>-</v>
      </c>
      <c r="V237" s="44">
        <f>IF(X234="","",X234)</f>
        <v>21</v>
      </c>
      <c r="W237" s="349" t="str">
        <f>IF(Y231="","",Y231)</f>
        <v>-</v>
      </c>
      <c r="X237" s="345"/>
      <c r="Y237" s="346"/>
      <c r="Z237" s="346"/>
      <c r="AA237" s="346"/>
      <c r="AB237" s="304"/>
      <c r="AC237" s="305"/>
      <c r="AD237" s="305"/>
      <c r="AE237" s="306"/>
      <c r="AF237" s="31"/>
      <c r="AG237" s="42">
        <f>COUNTIF(D236:AA238,"○")</f>
        <v>5</v>
      </c>
      <c r="AH237" s="38">
        <f>COUNTIF(D236:AA238,"×")</f>
        <v>0</v>
      </c>
      <c r="AI237" s="41">
        <f>(IF((D236&gt;F236),1,0))+(IF((D237&gt;F237),1,0))+(IF((D238&gt;F238),1,0))+(IF((H236&gt;J236),1,0))+(IF((H237&gt;J237),1,0))+(IF((H238&gt;J238),1,0))+(IF((L236&gt;N236),1,0))+(IF((L237&gt;N237),1,0))+(IF((L238&gt;N238),1,0))+(IF((P236&gt;R236),1,0))+(IF((P237&gt;R237),1,0))+(IF((P238&gt;R238),1,0))+(IF((T236&gt;V236),1,0))+(IF((T237&gt;V237),1,0))+(IF((T238&gt;V238),1,0))+(IF((X236&gt;Z236),1,0))+(IF((X237&gt;Z237),1,0))+(IF((X238&gt;Z238),1,0))</f>
        <v>10</v>
      </c>
      <c r="AJ237" s="40">
        <f>(IF((D236&lt;F236),1,0))+(IF((D237&lt;F237),1,0))+(IF((D238&lt;F238),1,0))+(IF((H236&lt;J236),1,0))+(IF((H237&lt;J237),1,0))+(IF((H238&lt;J238),1,0))+(IF((L236&lt;N236),1,0))+(IF((L237&lt;N237),1,0))+(IF((L238&lt;N238),1,0))+(IF((P236&lt;R236),1,0))+(IF((P237&lt;R237),1,0))+(IF((P238&lt;R238),1,0))+(IF((T236&lt;V236),1,0))+(IF((T237&lt;V237),1,0))+(IF((T238&lt;V238),1,0))+(IF((X236&lt;Z236),1,0))+(IF((X237&lt;Z237),1,0))+(IF((X238&lt;Z238),1,0))</f>
        <v>1</v>
      </c>
      <c r="AK237" s="39">
        <f>AI237-AJ237</f>
        <v>9</v>
      </c>
      <c r="AL237" s="43">
        <f>SUM(D236:D238,H236:H238,L236:L238,P236:P238,T236:T238,X236:X238)</f>
        <v>228</v>
      </c>
      <c r="AM237" s="38">
        <f>SUM(F236:F238,J236:J238,N236:N238,R236:R238,V236:V238,Z236:Z238)</f>
        <v>123</v>
      </c>
      <c r="AN237" s="37">
        <f>AL237-AM237</f>
        <v>105</v>
      </c>
      <c r="AO237" s="38"/>
      <c r="AP237" s="38"/>
    </row>
    <row r="238" spans="2:42" ht="12" customHeight="1" thickBot="1">
      <c r="B238" s="104"/>
      <c r="C238" s="105"/>
      <c r="D238" s="36">
        <f>IF(Z223="","",Z223)</f>
      </c>
      <c r="E238" s="34">
        <f t="shared" si="52"/>
      </c>
      <c r="F238" s="33">
        <f>IF(X223="","",X223)</f>
      </c>
      <c r="G238" s="365">
        <f>IF(I226="","",I226)</f>
      </c>
      <c r="H238" s="35">
        <f>IF(Z226="","",Z226)</f>
      </c>
      <c r="I238" s="34">
        <f t="shared" si="53"/>
      </c>
      <c r="J238" s="33">
        <f>IF(X226="","",X226)</f>
      </c>
      <c r="K238" s="366">
        <f>IF(M232="","",M232)</f>
      </c>
      <c r="L238" s="33">
        <f>IF(Z229="","",Z229)</f>
      </c>
      <c r="M238" s="34">
        <f t="shared" si="54"/>
      </c>
      <c r="N238" s="33">
        <f>IF(X229="","",X229)</f>
      </c>
      <c r="O238" s="366">
        <f>IF(Q232="","",Q232)</f>
      </c>
      <c r="P238" s="35">
        <f>IF(Z232="","",Z232)</f>
      </c>
      <c r="Q238" s="34">
        <f t="shared" si="55"/>
      </c>
      <c r="R238" s="33">
        <f>IF(X232="","",X232)</f>
      </c>
      <c r="S238" s="366" t="str">
        <f>IF(U232="","",U232)</f>
        <v>-</v>
      </c>
      <c r="T238" s="35">
        <f>IF(Z235="","",Z235)</f>
        <v>21</v>
      </c>
      <c r="U238" s="34" t="str">
        <f>IF(T238="","","-")</f>
        <v>-</v>
      </c>
      <c r="V238" s="33">
        <f>IF(X235="","",X235)</f>
        <v>10</v>
      </c>
      <c r="W238" s="366">
        <f>IF(Y232="","",Y232)</f>
      </c>
      <c r="X238" s="367"/>
      <c r="Y238" s="368"/>
      <c r="Z238" s="368"/>
      <c r="AA238" s="368"/>
      <c r="AB238" s="19">
        <f>AG237</f>
        <v>5</v>
      </c>
      <c r="AC238" s="151" t="s">
        <v>10</v>
      </c>
      <c r="AD238" s="18">
        <f>AH237</f>
        <v>0</v>
      </c>
      <c r="AE238" s="17" t="s">
        <v>7</v>
      </c>
      <c r="AF238" s="31"/>
      <c r="AG238" s="30"/>
      <c r="AH238" s="27"/>
      <c r="AI238" s="29"/>
      <c r="AJ238" s="28"/>
      <c r="AK238" s="26"/>
      <c r="AL238" s="32"/>
      <c r="AM238" s="27"/>
      <c r="AN238" s="26"/>
      <c r="AO238" s="38"/>
      <c r="AP238" s="38"/>
    </row>
    <row r="239" spans="41:42" ht="12" customHeight="1">
      <c r="AO239" s="38"/>
      <c r="AP239" s="38"/>
    </row>
    <row r="240" spans="41:42" ht="12.75" customHeight="1">
      <c r="AO240" s="38"/>
      <c r="AP240" s="38"/>
    </row>
    <row r="241" spans="41:42" ht="12.75" customHeight="1">
      <c r="AO241" s="38"/>
      <c r="AP241" s="38"/>
    </row>
    <row r="242" ht="12.75" customHeight="1">
      <c r="BC242" s="143"/>
    </row>
  </sheetData>
  <sheetProtection/>
  <mergeCells count="646">
    <mergeCell ref="AX22:BA22"/>
    <mergeCell ref="AS35:AS37"/>
    <mergeCell ref="BA79:BC79"/>
    <mergeCell ref="BD79:BF79"/>
    <mergeCell ref="AY94:AZ94"/>
    <mergeCell ref="BA94:BC94"/>
    <mergeCell ref="BD94:BF94"/>
    <mergeCell ref="AQ67:AU68"/>
    <mergeCell ref="AT81:AW82"/>
    <mergeCell ref="AQ69:AU70"/>
    <mergeCell ref="AL21:AO21"/>
    <mergeCell ref="AL22:AO22"/>
    <mergeCell ref="AO23:AO25"/>
    <mergeCell ref="AO26:AO28"/>
    <mergeCell ref="AO32:AO34"/>
    <mergeCell ref="AS29:AS31"/>
    <mergeCell ref="AF199:AH199"/>
    <mergeCell ref="AI199:AK199"/>
    <mergeCell ref="AD199:AE199"/>
    <mergeCell ref="AV187:AZ188"/>
    <mergeCell ref="AV189:AZ190"/>
    <mergeCell ref="AV183:AZ184"/>
    <mergeCell ref="AQ181:AU182"/>
    <mergeCell ref="AQ183:AU184"/>
    <mergeCell ref="AQ185:BA186"/>
    <mergeCell ref="AB21:AC22"/>
    <mergeCell ref="AD21:AG21"/>
    <mergeCell ref="AH21:AK21"/>
    <mergeCell ref="AP21:AS21"/>
    <mergeCell ref="AT21:AW21"/>
    <mergeCell ref="AX21:BA21"/>
    <mergeCell ref="AD22:AG22"/>
    <mergeCell ref="AH22:AK22"/>
    <mergeCell ref="AP22:AS22"/>
    <mergeCell ref="AT22:AW22"/>
    <mergeCell ref="AD23:AG25"/>
    <mergeCell ref="AK23:AK25"/>
    <mergeCell ref="AS23:AS25"/>
    <mergeCell ref="AW23:AW25"/>
    <mergeCell ref="AX23:BA24"/>
    <mergeCell ref="AP32:AS34"/>
    <mergeCell ref="AG29:AG31"/>
    <mergeCell ref="AK29:AK31"/>
    <mergeCell ref="AW29:AW31"/>
    <mergeCell ref="AX32:BA33"/>
    <mergeCell ref="AW32:AW34"/>
    <mergeCell ref="AG26:AG28"/>
    <mergeCell ref="AH26:AK28"/>
    <mergeCell ref="AS26:AS28"/>
    <mergeCell ref="AW26:AW28"/>
    <mergeCell ref="AL29:AO31"/>
    <mergeCell ref="AT35:AW37"/>
    <mergeCell ref="AX35:BA36"/>
    <mergeCell ref="AX26:BA27"/>
    <mergeCell ref="B29:B30"/>
    <mergeCell ref="C29:C30"/>
    <mergeCell ref="D29:G32"/>
    <mergeCell ref="AG32:AG34"/>
    <mergeCell ref="AK32:AK34"/>
    <mergeCell ref="B24:G26"/>
    <mergeCell ref="H24:W26"/>
    <mergeCell ref="B31:B32"/>
    <mergeCell ref="C31:C32"/>
    <mergeCell ref="M32:Z34"/>
    <mergeCell ref="AG35:AG37"/>
    <mergeCell ref="P37:T38"/>
    <mergeCell ref="U37:Y38"/>
    <mergeCell ref="AK35:AK37"/>
    <mergeCell ref="C36:C37"/>
    <mergeCell ref="AO35:AO37"/>
    <mergeCell ref="AP40:AS40"/>
    <mergeCell ref="AT40:AW40"/>
    <mergeCell ref="B34:B35"/>
    <mergeCell ref="C34:C35"/>
    <mergeCell ref="D34:G37"/>
    <mergeCell ref="P35:AA36"/>
    <mergeCell ref="B36:B37"/>
    <mergeCell ref="AS41:AS43"/>
    <mergeCell ref="AT41:AW42"/>
    <mergeCell ref="AB39:AC40"/>
    <mergeCell ref="AD39:AG39"/>
    <mergeCell ref="AH39:AK39"/>
    <mergeCell ref="AL39:AO39"/>
    <mergeCell ref="AP39:AS39"/>
    <mergeCell ref="AD40:AG40"/>
    <mergeCell ref="AH40:AK40"/>
    <mergeCell ref="AL40:AO40"/>
    <mergeCell ref="B41:B42"/>
    <mergeCell ref="C41:C42"/>
    <mergeCell ref="P41:AA42"/>
    <mergeCell ref="AD41:AG43"/>
    <mergeCell ref="AK41:AK43"/>
    <mergeCell ref="B39:B40"/>
    <mergeCell ref="AL47:AO49"/>
    <mergeCell ref="AG44:AG46"/>
    <mergeCell ref="AH44:AK46"/>
    <mergeCell ref="AO44:AO46"/>
    <mergeCell ref="C39:C40"/>
    <mergeCell ref="D39:G42"/>
    <mergeCell ref="P39:T40"/>
    <mergeCell ref="U39:Y40"/>
    <mergeCell ref="AO41:AO43"/>
    <mergeCell ref="U43:Y44"/>
    <mergeCell ref="B44:B45"/>
    <mergeCell ref="C44:C45"/>
    <mergeCell ref="D44:G47"/>
    <mergeCell ref="AG47:AG49"/>
    <mergeCell ref="AK47:AK49"/>
    <mergeCell ref="AT47:AW48"/>
    <mergeCell ref="P45:T46"/>
    <mergeCell ref="U45:Y46"/>
    <mergeCell ref="B46:B47"/>
    <mergeCell ref="C46:C47"/>
    <mergeCell ref="AG50:AG52"/>
    <mergeCell ref="AK50:AK52"/>
    <mergeCell ref="AO50:AO52"/>
    <mergeCell ref="AT44:AW45"/>
    <mergeCell ref="P43:T44"/>
    <mergeCell ref="D60:G62"/>
    <mergeCell ref="AP50:AS52"/>
    <mergeCell ref="AT50:AW51"/>
    <mergeCell ref="B55:G57"/>
    <mergeCell ref="B58:C59"/>
    <mergeCell ref="D58:G58"/>
    <mergeCell ref="H58:K58"/>
    <mergeCell ref="L58:O58"/>
    <mergeCell ref="AQ61:AU62"/>
    <mergeCell ref="P58:S58"/>
    <mergeCell ref="G63:G65"/>
    <mergeCell ref="H63:K65"/>
    <mergeCell ref="X58:AA58"/>
    <mergeCell ref="D59:G59"/>
    <mergeCell ref="H59:K59"/>
    <mergeCell ref="L59:O59"/>
    <mergeCell ref="P59:S59"/>
    <mergeCell ref="T59:W59"/>
    <mergeCell ref="K60:K62"/>
    <mergeCell ref="X59:AA59"/>
    <mergeCell ref="X66:AA67"/>
    <mergeCell ref="W63:W65"/>
    <mergeCell ref="S66:S68"/>
    <mergeCell ref="W66:W68"/>
    <mergeCell ref="X63:AA64"/>
    <mergeCell ref="X60:AA61"/>
    <mergeCell ref="G69:G71"/>
    <mergeCell ref="K69:K71"/>
    <mergeCell ref="O69:O71"/>
    <mergeCell ref="P69:S71"/>
    <mergeCell ref="X69:AA70"/>
    <mergeCell ref="W69:W71"/>
    <mergeCell ref="G66:G68"/>
    <mergeCell ref="K66:K68"/>
    <mergeCell ref="L66:O68"/>
    <mergeCell ref="G72:G74"/>
    <mergeCell ref="K72:K74"/>
    <mergeCell ref="O72:O74"/>
    <mergeCell ref="S72:S74"/>
    <mergeCell ref="T72:W74"/>
    <mergeCell ref="X72:AA73"/>
    <mergeCell ref="AB79:AC80"/>
    <mergeCell ref="AD79:AG79"/>
    <mergeCell ref="AH79:AK79"/>
    <mergeCell ref="AL79:AO79"/>
    <mergeCell ref="AP79:AS79"/>
    <mergeCell ref="AT79:AW79"/>
    <mergeCell ref="AD80:AG80"/>
    <mergeCell ref="AH80:AK80"/>
    <mergeCell ref="AL80:AO80"/>
    <mergeCell ref="AP80:AS80"/>
    <mergeCell ref="AT80:AW80"/>
    <mergeCell ref="B79:G81"/>
    <mergeCell ref="H79:W81"/>
    <mergeCell ref="AG84:AG86"/>
    <mergeCell ref="AH84:AK86"/>
    <mergeCell ref="AO84:AO86"/>
    <mergeCell ref="AS84:AS86"/>
    <mergeCell ref="AD81:AG83"/>
    <mergeCell ref="AK81:AK83"/>
    <mergeCell ref="AO81:AO83"/>
    <mergeCell ref="AS81:AS83"/>
    <mergeCell ref="AT84:AW85"/>
    <mergeCell ref="B84:B85"/>
    <mergeCell ref="C84:C85"/>
    <mergeCell ref="D84:G87"/>
    <mergeCell ref="AG87:AG89"/>
    <mergeCell ref="AK87:AK89"/>
    <mergeCell ref="AL87:AO89"/>
    <mergeCell ref="AS87:AS89"/>
    <mergeCell ref="AT87:AW88"/>
    <mergeCell ref="B86:B87"/>
    <mergeCell ref="C86:C87"/>
    <mergeCell ref="AG90:AG92"/>
    <mergeCell ref="AK90:AK92"/>
    <mergeCell ref="AO90:AO92"/>
    <mergeCell ref="AP90:AS92"/>
    <mergeCell ref="U92:Y93"/>
    <mergeCell ref="AT90:AW91"/>
    <mergeCell ref="AT95:AW95"/>
    <mergeCell ref="B89:B90"/>
    <mergeCell ref="C89:C90"/>
    <mergeCell ref="D89:G92"/>
    <mergeCell ref="P90:AA91"/>
    <mergeCell ref="B91:B92"/>
    <mergeCell ref="C91:C92"/>
    <mergeCell ref="P92:T93"/>
    <mergeCell ref="AB94:AC95"/>
    <mergeCell ref="AH94:AK94"/>
    <mergeCell ref="AL94:AO94"/>
    <mergeCell ref="AP94:AS94"/>
    <mergeCell ref="AT94:AW94"/>
    <mergeCell ref="AD95:AG95"/>
    <mergeCell ref="AH95:AK95"/>
    <mergeCell ref="AL95:AO95"/>
    <mergeCell ref="AP95:AS95"/>
    <mergeCell ref="AD94:AG94"/>
    <mergeCell ref="AG99:AG101"/>
    <mergeCell ref="AD96:AG98"/>
    <mergeCell ref="AK96:AK98"/>
    <mergeCell ref="AO96:AO98"/>
    <mergeCell ref="AS96:AS98"/>
    <mergeCell ref="AT96:AW97"/>
    <mergeCell ref="AO99:AO101"/>
    <mergeCell ref="AS99:AS101"/>
    <mergeCell ref="B94:B95"/>
    <mergeCell ref="C94:C95"/>
    <mergeCell ref="D94:G97"/>
    <mergeCell ref="P94:T95"/>
    <mergeCell ref="U94:Y95"/>
    <mergeCell ref="B96:B97"/>
    <mergeCell ref="C96:C97"/>
    <mergeCell ref="P96:AA97"/>
    <mergeCell ref="AO105:AO107"/>
    <mergeCell ref="AT99:AW100"/>
    <mergeCell ref="AS102:AS104"/>
    <mergeCell ref="AT102:AW103"/>
    <mergeCell ref="C99:C100"/>
    <mergeCell ref="D99:G102"/>
    <mergeCell ref="AG102:AG104"/>
    <mergeCell ref="AK102:AK104"/>
    <mergeCell ref="AL102:AO104"/>
    <mergeCell ref="AH99:AK101"/>
    <mergeCell ref="AK105:AK107"/>
    <mergeCell ref="U98:Y99"/>
    <mergeCell ref="B99:B100"/>
    <mergeCell ref="L112:O112"/>
    <mergeCell ref="P112:S112"/>
    <mergeCell ref="P100:T101"/>
    <mergeCell ref="U100:Y101"/>
    <mergeCell ref="B101:B102"/>
    <mergeCell ref="C101:C102"/>
    <mergeCell ref="P98:T99"/>
    <mergeCell ref="G120:G122"/>
    <mergeCell ref="K120:K122"/>
    <mergeCell ref="X113:AA113"/>
    <mergeCell ref="D114:G116"/>
    <mergeCell ref="AP105:AS107"/>
    <mergeCell ref="AT105:AW106"/>
    <mergeCell ref="B109:G111"/>
    <mergeCell ref="B112:C113"/>
    <mergeCell ref="D112:G112"/>
    <mergeCell ref="H112:K112"/>
    <mergeCell ref="AG105:AG107"/>
    <mergeCell ref="G117:G119"/>
    <mergeCell ref="H117:K119"/>
    <mergeCell ref="X112:AA112"/>
    <mergeCell ref="D113:G113"/>
    <mergeCell ref="H113:K113"/>
    <mergeCell ref="L113:O113"/>
    <mergeCell ref="P113:S113"/>
    <mergeCell ref="O117:O119"/>
    <mergeCell ref="G126:G128"/>
    <mergeCell ref="X120:AA121"/>
    <mergeCell ref="AX29:BA30"/>
    <mergeCell ref="AQ63:AU64"/>
    <mergeCell ref="K126:K128"/>
    <mergeCell ref="O126:O128"/>
    <mergeCell ref="S126:S128"/>
    <mergeCell ref="T126:W128"/>
    <mergeCell ref="X126:AA127"/>
    <mergeCell ref="T113:W113"/>
    <mergeCell ref="D137:G139"/>
    <mergeCell ref="P123:S125"/>
    <mergeCell ref="X123:AA124"/>
    <mergeCell ref="B132:G134"/>
    <mergeCell ref="B135:C136"/>
    <mergeCell ref="D135:G135"/>
    <mergeCell ref="H135:K135"/>
    <mergeCell ref="L135:O135"/>
    <mergeCell ref="P135:S135"/>
    <mergeCell ref="G123:G125"/>
    <mergeCell ref="D136:G136"/>
    <mergeCell ref="H136:K136"/>
    <mergeCell ref="L136:O136"/>
    <mergeCell ref="P136:S136"/>
    <mergeCell ref="T136:W136"/>
    <mergeCell ref="X136:AA136"/>
    <mergeCell ref="L143:O145"/>
    <mergeCell ref="X143:AA144"/>
    <mergeCell ref="W143:W145"/>
    <mergeCell ref="W140:W142"/>
    <mergeCell ref="G140:G142"/>
    <mergeCell ref="H140:K142"/>
    <mergeCell ref="K137:K139"/>
    <mergeCell ref="O137:O139"/>
    <mergeCell ref="S137:S139"/>
    <mergeCell ref="G146:G148"/>
    <mergeCell ref="K146:K148"/>
    <mergeCell ref="O146:O148"/>
    <mergeCell ref="P146:S148"/>
    <mergeCell ref="S143:S145"/>
    <mergeCell ref="G143:G145"/>
    <mergeCell ref="K143:K145"/>
    <mergeCell ref="X146:AA147"/>
    <mergeCell ref="W146:W148"/>
    <mergeCell ref="O149:O151"/>
    <mergeCell ref="S149:S151"/>
    <mergeCell ref="T149:W151"/>
    <mergeCell ref="X149:AA150"/>
    <mergeCell ref="AB224:AE225"/>
    <mergeCell ref="AB221:AE222"/>
    <mergeCell ref="AB230:AE231"/>
    <mergeCell ref="AB227:AE228"/>
    <mergeCell ref="B156:G158"/>
    <mergeCell ref="B159:C160"/>
    <mergeCell ref="D159:G159"/>
    <mergeCell ref="H159:K159"/>
    <mergeCell ref="L159:O159"/>
    <mergeCell ref="P159:S159"/>
    <mergeCell ref="G149:G151"/>
    <mergeCell ref="K149:K151"/>
    <mergeCell ref="O161:O163"/>
    <mergeCell ref="T159:W159"/>
    <mergeCell ref="D160:G160"/>
    <mergeCell ref="H160:K160"/>
    <mergeCell ref="L160:O160"/>
    <mergeCell ref="P160:S160"/>
    <mergeCell ref="T160:W160"/>
    <mergeCell ref="S161:S163"/>
    <mergeCell ref="T161:W162"/>
    <mergeCell ref="G164:G166"/>
    <mergeCell ref="H164:K166"/>
    <mergeCell ref="O164:O166"/>
    <mergeCell ref="D161:G163"/>
    <mergeCell ref="K161:K163"/>
    <mergeCell ref="S164:S166"/>
    <mergeCell ref="T164:W165"/>
    <mergeCell ref="G170:G172"/>
    <mergeCell ref="K170:K172"/>
    <mergeCell ref="O170:O172"/>
    <mergeCell ref="P170:S172"/>
    <mergeCell ref="T170:W171"/>
    <mergeCell ref="AQ169:AU170"/>
    <mergeCell ref="G167:G169"/>
    <mergeCell ref="K167:K169"/>
    <mergeCell ref="L167:O169"/>
    <mergeCell ref="S167:S169"/>
    <mergeCell ref="B176:G178"/>
    <mergeCell ref="B179:C180"/>
    <mergeCell ref="D179:G179"/>
    <mergeCell ref="H179:K179"/>
    <mergeCell ref="L179:O179"/>
    <mergeCell ref="P179:S179"/>
    <mergeCell ref="S184:S186"/>
    <mergeCell ref="T184:W185"/>
    <mergeCell ref="T179:W179"/>
    <mergeCell ref="D180:G180"/>
    <mergeCell ref="H180:K180"/>
    <mergeCell ref="L180:O180"/>
    <mergeCell ref="P180:S180"/>
    <mergeCell ref="T180:W180"/>
    <mergeCell ref="T187:W188"/>
    <mergeCell ref="AQ187:AU188"/>
    <mergeCell ref="D181:G183"/>
    <mergeCell ref="K181:K183"/>
    <mergeCell ref="O181:O183"/>
    <mergeCell ref="S181:S183"/>
    <mergeCell ref="T181:W182"/>
    <mergeCell ref="G184:G186"/>
    <mergeCell ref="H184:K186"/>
    <mergeCell ref="O184:O186"/>
    <mergeCell ref="G190:G192"/>
    <mergeCell ref="K190:K192"/>
    <mergeCell ref="O190:O192"/>
    <mergeCell ref="P190:S192"/>
    <mergeCell ref="T190:W191"/>
    <mergeCell ref="AQ189:AU190"/>
    <mergeCell ref="G187:G189"/>
    <mergeCell ref="K187:K189"/>
    <mergeCell ref="L187:O189"/>
    <mergeCell ref="S187:S189"/>
    <mergeCell ref="D201:G203"/>
    <mergeCell ref="K201:K203"/>
    <mergeCell ref="O201:O203"/>
    <mergeCell ref="B196:G198"/>
    <mergeCell ref="B199:C200"/>
    <mergeCell ref="D199:G199"/>
    <mergeCell ref="H199:K199"/>
    <mergeCell ref="L199:O199"/>
    <mergeCell ref="G204:G206"/>
    <mergeCell ref="H204:K206"/>
    <mergeCell ref="O204:O206"/>
    <mergeCell ref="S204:S206"/>
    <mergeCell ref="T199:W199"/>
    <mergeCell ref="D200:G200"/>
    <mergeCell ref="H200:K200"/>
    <mergeCell ref="L200:O200"/>
    <mergeCell ref="P200:S200"/>
    <mergeCell ref="T204:W205"/>
    <mergeCell ref="B216:G218"/>
    <mergeCell ref="G207:G209"/>
    <mergeCell ref="K207:K209"/>
    <mergeCell ref="L207:O209"/>
    <mergeCell ref="S207:S209"/>
    <mergeCell ref="T207:W208"/>
    <mergeCell ref="G210:G212"/>
    <mergeCell ref="K210:K212"/>
    <mergeCell ref="T220:W220"/>
    <mergeCell ref="O210:O212"/>
    <mergeCell ref="P210:S212"/>
    <mergeCell ref="T210:W211"/>
    <mergeCell ref="AP209:AT210"/>
    <mergeCell ref="H216:AA218"/>
    <mergeCell ref="H220:K220"/>
    <mergeCell ref="L220:O220"/>
    <mergeCell ref="P220:S220"/>
    <mergeCell ref="X219:AA219"/>
    <mergeCell ref="P219:S219"/>
    <mergeCell ref="G227:G229"/>
    <mergeCell ref="K227:K229"/>
    <mergeCell ref="L227:O229"/>
    <mergeCell ref="D220:G220"/>
    <mergeCell ref="G224:G226"/>
    <mergeCell ref="O221:O223"/>
    <mergeCell ref="K233:K235"/>
    <mergeCell ref="O233:O235"/>
    <mergeCell ref="B219:C220"/>
    <mergeCell ref="D219:G219"/>
    <mergeCell ref="H219:K219"/>
    <mergeCell ref="L219:O219"/>
    <mergeCell ref="D221:G223"/>
    <mergeCell ref="W230:W232"/>
    <mergeCell ref="AA230:AA232"/>
    <mergeCell ref="G230:G232"/>
    <mergeCell ref="K230:K232"/>
    <mergeCell ref="O230:O232"/>
    <mergeCell ref="P230:S232"/>
    <mergeCell ref="H224:K226"/>
    <mergeCell ref="O224:O226"/>
    <mergeCell ref="K221:K223"/>
    <mergeCell ref="X236:AA238"/>
    <mergeCell ref="AA233:AA235"/>
    <mergeCell ref="AB236:AE237"/>
    <mergeCell ref="S233:S235"/>
    <mergeCell ref="T233:W235"/>
    <mergeCell ref="AQ233:AU234"/>
    <mergeCell ref="AB233:AE234"/>
    <mergeCell ref="G233:G235"/>
    <mergeCell ref="G236:G238"/>
    <mergeCell ref="K236:K238"/>
    <mergeCell ref="O236:O238"/>
    <mergeCell ref="S236:S238"/>
    <mergeCell ref="W236:W238"/>
    <mergeCell ref="BC21:BD21"/>
    <mergeCell ref="BE21:BG21"/>
    <mergeCell ref="BH21:BJ21"/>
    <mergeCell ref="AY79:AZ79"/>
    <mergeCell ref="X220:AA220"/>
    <mergeCell ref="X140:AA141"/>
    <mergeCell ref="X137:AA138"/>
    <mergeCell ref="AY39:AZ39"/>
    <mergeCell ref="AS44:AS46"/>
    <mergeCell ref="AT39:AW39"/>
    <mergeCell ref="AA224:AA226"/>
    <mergeCell ref="S227:S229"/>
    <mergeCell ref="W227:W229"/>
    <mergeCell ref="AA227:AA229"/>
    <mergeCell ref="S224:S226"/>
    <mergeCell ref="W224:W226"/>
    <mergeCell ref="T58:W58"/>
    <mergeCell ref="AS47:AS49"/>
    <mergeCell ref="S221:S223"/>
    <mergeCell ref="W221:W223"/>
    <mergeCell ref="AA221:AA223"/>
    <mergeCell ref="AP207:AT208"/>
    <mergeCell ref="T219:W219"/>
    <mergeCell ref="S140:S142"/>
    <mergeCell ref="S117:S119"/>
    <mergeCell ref="W117:W119"/>
    <mergeCell ref="O60:O62"/>
    <mergeCell ref="S60:S62"/>
    <mergeCell ref="W60:W62"/>
    <mergeCell ref="O63:O65"/>
    <mergeCell ref="S63:S65"/>
    <mergeCell ref="K123:K125"/>
    <mergeCell ref="O123:O125"/>
    <mergeCell ref="W114:W116"/>
    <mergeCell ref="S120:S122"/>
    <mergeCell ref="W120:W122"/>
    <mergeCell ref="W123:W125"/>
    <mergeCell ref="T135:W135"/>
    <mergeCell ref="L120:O122"/>
    <mergeCell ref="H132:AB134"/>
    <mergeCell ref="X135:AA135"/>
    <mergeCell ref="K3:O3"/>
    <mergeCell ref="Q3:U3"/>
    <mergeCell ref="V3:Z3"/>
    <mergeCell ref="AE3:AI3"/>
    <mergeCell ref="X117:AA118"/>
    <mergeCell ref="X114:AA115"/>
    <mergeCell ref="T112:W112"/>
    <mergeCell ref="K114:K116"/>
    <mergeCell ref="O114:O116"/>
    <mergeCell ref="S114:S116"/>
    <mergeCell ref="AJ3:AN3"/>
    <mergeCell ref="A4:B4"/>
    <mergeCell ref="E4:J4"/>
    <mergeCell ref="K4:O4"/>
    <mergeCell ref="Q4:U4"/>
    <mergeCell ref="V4:Z4"/>
    <mergeCell ref="AE4:AI4"/>
    <mergeCell ref="AJ4:AN4"/>
    <mergeCell ref="A3:B3"/>
    <mergeCell ref="E3:J3"/>
    <mergeCell ref="AE8:AI8"/>
    <mergeCell ref="AJ8:AN8"/>
    <mergeCell ref="A7:B7"/>
    <mergeCell ref="E7:J7"/>
    <mergeCell ref="K7:O7"/>
    <mergeCell ref="Q7:U7"/>
    <mergeCell ref="V7:Z7"/>
    <mergeCell ref="AE7:AI7"/>
    <mergeCell ref="K11:O11"/>
    <mergeCell ref="Q11:U11"/>
    <mergeCell ref="V11:Z11"/>
    <mergeCell ref="AE11:AI11"/>
    <mergeCell ref="AJ7:AN7"/>
    <mergeCell ref="A8:B8"/>
    <mergeCell ref="E8:J8"/>
    <mergeCell ref="K8:O8"/>
    <mergeCell ref="Q8:U8"/>
    <mergeCell ref="V8:Z8"/>
    <mergeCell ref="AJ11:AN11"/>
    <mergeCell ref="A12:B12"/>
    <mergeCell ref="E12:J12"/>
    <mergeCell ref="K12:O12"/>
    <mergeCell ref="Q12:U12"/>
    <mergeCell ref="V12:Z12"/>
    <mergeCell ref="AE12:AI12"/>
    <mergeCell ref="AJ12:AN12"/>
    <mergeCell ref="A11:B11"/>
    <mergeCell ref="E11:J11"/>
    <mergeCell ref="A15:B15"/>
    <mergeCell ref="E15:J15"/>
    <mergeCell ref="K15:O15"/>
    <mergeCell ref="Q15:U15"/>
    <mergeCell ref="V15:Z15"/>
    <mergeCell ref="AE15:AI15"/>
    <mergeCell ref="AV67:AZ68"/>
    <mergeCell ref="AV69:AZ70"/>
    <mergeCell ref="AJ15:AN15"/>
    <mergeCell ref="A16:B16"/>
    <mergeCell ref="E16:J16"/>
    <mergeCell ref="K16:O16"/>
    <mergeCell ref="Q16:U16"/>
    <mergeCell ref="V16:Z16"/>
    <mergeCell ref="AE16:AI16"/>
    <mergeCell ref="AJ16:AN16"/>
    <mergeCell ref="AD58:AE58"/>
    <mergeCell ref="AI58:AK58"/>
    <mergeCell ref="AF58:AH58"/>
    <mergeCell ref="H55:AB57"/>
    <mergeCell ref="H109:AB111"/>
    <mergeCell ref="AQ116:AZ117"/>
    <mergeCell ref="AQ59:AZ60"/>
    <mergeCell ref="AQ65:BB66"/>
    <mergeCell ref="AV61:AZ62"/>
    <mergeCell ref="AV63:AZ64"/>
    <mergeCell ref="AD112:AE112"/>
    <mergeCell ref="AF112:AH112"/>
    <mergeCell ref="AI112:AK112"/>
    <mergeCell ref="AQ122:BB123"/>
    <mergeCell ref="AQ118:AU119"/>
    <mergeCell ref="AQ120:AU121"/>
    <mergeCell ref="AV118:AZ119"/>
    <mergeCell ref="AV120:AZ121"/>
    <mergeCell ref="AV139:AZ140"/>
    <mergeCell ref="AV141:AZ142"/>
    <mergeCell ref="AV145:AZ146"/>
    <mergeCell ref="AV147:AZ148"/>
    <mergeCell ref="AQ126:AU127"/>
    <mergeCell ref="AV124:AZ125"/>
    <mergeCell ref="AV126:AZ127"/>
    <mergeCell ref="AQ124:AU125"/>
    <mergeCell ref="AQ137:AZ138"/>
    <mergeCell ref="AQ143:BA144"/>
    <mergeCell ref="H156:AB158"/>
    <mergeCell ref="AD159:AE159"/>
    <mergeCell ref="AF159:AH159"/>
    <mergeCell ref="AI159:AK159"/>
    <mergeCell ref="AQ139:AU140"/>
    <mergeCell ref="AQ141:AU142"/>
    <mergeCell ref="AQ145:AU146"/>
    <mergeCell ref="AQ147:AU148"/>
    <mergeCell ref="W137:W139"/>
    <mergeCell ref="O140:O142"/>
    <mergeCell ref="AQ161:AU162"/>
    <mergeCell ref="AQ163:AU164"/>
    <mergeCell ref="AV161:AZ162"/>
    <mergeCell ref="AV163:AZ164"/>
    <mergeCell ref="AQ159:AZ160"/>
    <mergeCell ref="AQ165:BA166"/>
    <mergeCell ref="AV167:AZ168"/>
    <mergeCell ref="AV169:AZ170"/>
    <mergeCell ref="AD179:AE179"/>
    <mergeCell ref="AF179:AH179"/>
    <mergeCell ref="AI179:AK179"/>
    <mergeCell ref="H176:AB178"/>
    <mergeCell ref="AQ179:AZ180"/>
    <mergeCell ref="T167:W168"/>
    <mergeCell ref="AQ167:AU168"/>
    <mergeCell ref="AV181:AZ182"/>
    <mergeCell ref="H196:AB198"/>
    <mergeCell ref="AP201:AT202"/>
    <mergeCell ref="AP203:AT204"/>
    <mergeCell ref="AU201:AY202"/>
    <mergeCell ref="AU203:AY204"/>
    <mergeCell ref="S201:S203"/>
    <mergeCell ref="T201:W202"/>
    <mergeCell ref="T200:W200"/>
    <mergeCell ref="P199:S199"/>
    <mergeCell ref="AU207:AY208"/>
    <mergeCell ref="AU209:AY210"/>
    <mergeCell ref="AP205:AZ206"/>
    <mergeCell ref="AP199:AY200"/>
    <mergeCell ref="AQ223:AZ224"/>
    <mergeCell ref="AQ225:AU226"/>
    <mergeCell ref="AV225:AZ226"/>
    <mergeCell ref="AQ227:AU228"/>
    <mergeCell ref="AV227:AZ228"/>
    <mergeCell ref="AQ229:BA230"/>
    <mergeCell ref="AV231:AZ232"/>
    <mergeCell ref="AV233:AZ234"/>
    <mergeCell ref="AG219:AH219"/>
    <mergeCell ref="AI219:AK219"/>
    <mergeCell ref="AL219:AN219"/>
    <mergeCell ref="AQ231:AU232"/>
  </mergeCells>
  <printOptions verticalCentered="1"/>
  <pageMargins left="0.5905511811023623" right="0" top="0" bottom="0" header="0.5118110236220472" footer="0.5118110236220472"/>
  <pageSetup fitToHeight="2" fitToWidth="1" horizontalDpi="600" verticalDpi="600" orientation="portrait" paperSize="9" scale="57" r:id="rId2"/>
  <rowBreaks count="1" manualBreakCount="1">
    <brk id="107" max="5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PageLayoutView="0" workbookViewId="0" topLeftCell="A1">
      <selection activeCell="F22" sqref="F22:F23"/>
    </sheetView>
  </sheetViews>
  <sheetFormatPr defaultColWidth="8.796875" defaultRowHeight="24.75" customHeight="1"/>
  <cols>
    <col min="1" max="1" width="1.69921875" style="2" customWidth="1"/>
    <col min="2" max="8" width="14.09765625" style="2" customWidth="1"/>
    <col min="9" max="9" width="2" style="2" customWidth="1"/>
    <col min="10" max="12" width="9" style="2" customWidth="1"/>
    <col min="13" max="13" width="3.59765625" style="2" customWidth="1"/>
    <col min="14" max="16384" width="9" style="2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1"/>
      <c r="B3" s="1"/>
      <c r="C3" s="1"/>
      <c r="D3" s="3" t="s">
        <v>29</v>
      </c>
      <c r="E3" s="4"/>
      <c r="F3" s="5" t="s">
        <v>30</v>
      </c>
      <c r="G3" s="1"/>
      <c r="H3" s="1"/>
      <c r="I3" s="1"/>
      <c r="J3" s="1"/>
    </row>
    <row r="4" spans="1:10" ht="19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9.5" customHeight="1">
      <c r="A5" s="1"/>
      <c r="B5" s="1"/>
      <c r="C5" s="1"/>
      <c r="D5" s="6"/>
      <c r="E5" s="3" t="s">
        <v>31</v>
      </c>
      <c r="F5" s="1"/>
      <c r="G5" s="1"/>
      <c r="H5" s="1"/>
      <c r="I5" s="1"/>
      <c r="J5" s="1"/>
    </row>
    <row r="6" spans="1:10" ht="19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9.5" customHeight="1">
      <c r="A7" s="1"/>
      <c r="B7" s="1"/>
      <c r="C7" s="7" t="s">
        <v>32</v>
      </c>
      <c r="D7" s="1"/>
      <c r="E7" s="1"/>
      <c r="F7" s="1"/>
      <c r="G7" s="1"/>
      <c r="H7" s="1"/>
      <c r="I7" s="1"/>
      <c r="J7" s="1"/>
    </row>
    <row r="8" spans="1:10" ht="19.5" customHeight="1">
      <c r="A8" s="1"/>
      <c r="B8" s="1"/>
      <c r="C8" s="7" t="s">
        <v>33</v>
      </c>
      <c r="D8" s="1"/>
      <c r="E8" s="1"/>
      <c r="F8" s="1"/>
      <c r="G8" s="1"/>
      <c r="H8" s="1"/>
      <c r="I8" s="1"/>
      <c r="J8" s="1"/>
    </row>
    <row r="9" spans="1:10" ht="19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9.5" customHeight="1">
      <c r="A10" s="1"/>
      <c r="B10" s="1"/>
      <c r="C10" s="7" t="s">
        <v>204</v>
      </c>
      <c r="D10" s="8"/>
      <c r="E10" s="1"/>
      <c r="F10" s="1"/>
      <c r="G10" s="1"/>
      <c r="H10" s="1"/>
      <c r="I10" s="1"/>
      <c r="J10" s="1"/>
    </row>
    <row r="11" spans="1:10" ht="19.5" customHeight="1">
      <c r="A11" s="1"/>
      <c r="B11" s="1"/>
      <c r="C11" s="7"/>
      <c r="D11" s="7"/>
      <c r="E11" s="1"/>
      <c r="F11" s="1"/>
      <c r="G11" s="1"/>
      <c r="H11" s="1"/>
      <c r="I11" s="1"/>
      <c r="J11" s="1"/>
    </row>
    <row r="12" spans="1:10" ht="19.5" customHeight="1">
      <c r="A12" s="1"/>
      <c r="B12" s="1"/>
      <c r="C12" s="7" t="s">
        <v>78</v>
      </c>
      <c r="D12" s="7"/>
      <c r="E12" s="1"/>
      <c r="F12" s="1"/>
      <c r="G12" s="1"/>
      <c r="H12" s="1"/>
      <c r="I12" s="1"/>
      <c r="J12" s="1"/>
    </row>
    <row r="13" spans="1:10" ht="19.5" customHeight="1">
      <c r="A13" s="1"/>
      <c r="B13" s="1"/>
      <c r="C13" s="7"/>
      <c r="D13" s="7"/>
      <c r="E13" s="1"/>
      <c r="F13" s="1"/>
      <c r="G13" s="1"/>
      <c r="H13" s="1"/>
      <c r="I13" s="1"/>
      <c r="J13" s="1"/>
    </row>
    <row r="14" spans="1:10" ht="19.5" customHeight="1">
      <c r="A14" s="1"/>
      <c r="B14" s="1"/>
      <c r="C14" s="9" t="s">
        <v>205</v>
      </c>
      <c r="D14" s="7"/>
      <c r="E14" s="1"/>
      <c r="F14" s="1"/>
      <c r="G14" s="1"/>
      <c r="H14" s="1"/>
      <c r="I14" s="1"/>
      <c r="J14" s="1"/>
    </row>
    <row r="15" spans="1:10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7.75" customHeight="1">
      <c r="A16" s="1"/>
      <c r="B16" s="10"/>
      <c r="C16" s="453" t="s">
        <v>34</v>
      </c>
      <c r="D16" s="453"/>
      <c r="E16" s="453"/>
      <c r="F16" s="453" t="s">
        <v>35</v>
      </c>
      <c r="G16" s="453"/>
      <c r="H16" s="453"/>
      <c r="I16" s="1"/>
      <c r="J16" s="1"/>
    </row>
    <row r="17" spans="1:10" ht="27.75" customHeight="1">
      <c r="A17" s="1"/>
      <c r="B17" s="11" t="s">
        <v>36</v>
      </c>
      <c r="C17" s="11" t="s">
        <v>37</v>
      </c>
      <c r="D17" s="11" t="s">
        <v>38</v>
      </c>
      <c r="E17" s="11" t="s">
        <v>39</v>
      </c>
      <c r="F17" s="11" t="s">
        <v>37</v>
      </c>
      <c r="G17" s="11" t="s">
        <v>38</v>
      </c>
      <c r="H17" s="11" t="s">
        <v>39</v>
      </c>
      <c r="I17" s="1"/>
      <c r="J17" s="1"/>
    </row>
    <row r="18" spans="1:10" ht="15.75" customHeight="1">
      <c r="A18" s="1"/>
      <c r="B18" s="458" t="s">
        <v>40</v>
      </c>
      <c r="C18" s="447" t="s">
        <v>233</v>
      </c>
      <c r="D18" s="447" t="s">
        <v>235</v>
      </c>
      <c r="E18" s="12"/>
      <c r="F18" s="447" t="s">
        <v>253</v>
      </c>
      <c r="G18" s="447" t="s">
        <v>255</v>
      </c>
      <c r="H18" s="12"/>
      <c r="I18" s="1"/>
      <c r="J18" s="1"/>
    </row>
    <row r="19" spans="1:10" ht="15.75" customHeight="1">
      <c r="A19" s="1"/>
      <c r="B19" s="459"/>
      <c r="C19" s="448"/>
      <c r="D19" s="448"/>
      <c r="E19" s="15"/>
      <c r="F19" s="448"/>
      <c r="G19" s="448"/>
      <c r="H19" s="15"/>
      <c r="I19" s="1"/>
      <c r="J19" s="1"/>
    </row>
    <row r="20" spans="1:10" ht="15.75" customHeight="1">
      <c r="A20" s="1"/>
      <c r="B20" s="459"/>
      <c r="C20" s="450" t="s">
        <v>234</v>
      </c>
      <c r="D20" s="450" t="s">
        <v>236</v>
      </c>
      <c r="E20" s="12"/>
      <c r="F20" s="450" t="s">
        <v>254</v>
      </c>
      <c r="G20" s="450" t="s">
        <v>256</v>
      </c>
      <c r="H20" s="12"/>
      <c r="I20" s="1"/>
      <c r="J20" s="1"/>
    </row>
    <row r="21" spans="1:10" ht="15.75" customHeight="1">
      <c r="A21" s="1"/>
      <c r="B21" s="460"/>
      <c r="C21" s="451"/>
      <c r="D21" s="451"/>
      <c r="E21" s="13"/>
      <c r="F21" s="451"/>
      <c r="G21" s="451"/>
      <c r="H21" s="13"/>
      <c r="I21" s="1"/>
      <c r="J21" s="1"/>
    </row>
    <row r="22" spans="1:10" ht="15.75" customHeight="1">
      <c r="A22" s="1"/>
      <c r="B22" s="458" t="s">
        <v>41</v>
      </c>
      <c r="C22" s="447" t="s">
        <v>237</v>
      </c>
      <c r="D22" s="447" t="s">
        <v>239</v>
      </c>
      <c r="E22" s="12"/>
      <c r="F22" s="447" t="s">
        <v>257</v>
      </c>
      <c r="G22" s="447" t="s">
        <v>261</v>
      </c>
      <c r="H22" s="12"/>
      <c r="I22" s="1"/>
      <c r="J22" s="1"/>
    </row>
    <row r="23" spans="1:10" ht="15.75" customHeight="1">
      <c r="A23" s="1"/>
      <c r="B23" s="459"/>
      <c r="C23" s="448"/>
      <c r="D23" s="448"/>
      <c r="E23" s="15"/>
      <c r="F23" s="448"/>
      <c r="G23" s="448"/>
      <c r="H23" s="15"/>
      <c r="I23" s="1"/>
      <c r="J23" s="1"/>
    </row>
    <row r="24" spans="1:10" ht="15.75" customHeight="1">
      <c r="A24" s="1"/>
      <c r="B24" s="459"/>
      <c r="C24" s="450" t="s">
        <v>238</v>
      </c>
      <c r="D24" s="450" t="s">
        <v>240</v>
      </c>
      <c r="E24" s="12"/>
      <c r="F24" s="450" t="s">
        <v>258</v>
      </c>
      <c r="G24" s="450" t="s">
        <v>262</v>
      </c>
      <c r="H24" s="12"/>
      <c r="I24" s="1"/>
      <c r="J24" s="1"/>
    </row>
    <row r="25" spans="1:10" ht="15.75" customHeight="1">
      <c r="A25" s="1"/>
      <c r="B25" s="460"/>
      <c r="C25" s="451"/>
      <c r="D25" s="451"/>
      <c r="E25" s="13"/>
      <c r="F25" s="451"/>
      <c r="G25" s="451"/>
      <c r="H25" s="13"/>
      <c r="I25" s="1"/>
      <c r="J25" s="1"/>
    </row>
    <row r="26" spans="1:10" ht="15.75" customHeight="1">
      <c r="A26" s="1"/>
      <c r="B26" s="458" t="s">
        <v>42</v>
      </c>
      <c r="C26" s="447" t="s">
        <v>241</v>
      </c>
      <c r="D26" s="447" t="s">
        <v>243</v>
      </c>
      <c r="E26" s="12"/>
      <c r="F26" s="447" t="s">
        <v>259</v>
      </c>
      <c r="G26" s="449" t="s">
        <v>263</v>
      </c>
      <c r="H26" s="12"/>
      <c r="I26" s="1"/>
      <c r="J26" s="1"/>
    </row>
    <row r="27" spans="1:10" ht="15.75" customHeight="1">
      <c r="A27" s="1"/>
      <c r="B27" s="459"/>
      <c r="C27" s="448"/>
      <c r="D27" s="448"/>
      <c r="E27" s="15"/>
      <c r="F27" s="448"/>
      <c r="G27" s="448"/>
      <c r="H27" s="15"/>
      <c r="I27" s="1"/>
      <c r="J27" s="1"/>
    </row>
    <row r="28" spans="1:10" ht="15.75" customHeight="1">
      <c r="A28" s="1"/>
      <c r="B28" s="459"/>
      <c r="C28" s="450" t="s">
        <v>242</v>
      </c>
      <c r="D28" s="450" t="s">
        <v>244</v>
      </c>
      <c r="E28" s="12"/>
      <c r="F28" s="450" t="s">
        <v>260</v>
      </c>
      <c r="G28" s="452" t="s">
        <v>264</v>
      </c>
      <c r="H28" s="12"/>
      <c r="I28" s="1"/>
      <c r="J28" s="1"/>
    </row>
    <row r="29" spans="1:10" ht="15.75" customHeight="1">
      <c r="A29" s="1"/>
      <c r="B29" s="460"/>
      <c r="C29" s="451"/>
      <c r="D29" s="451"/>
      <c r="E29" s="13"/>
      <c r="F29" s="451"/>
      <c r="G29" s="451"/>
      <c r="H29" s="13"/>
      <c r="I29" s="1"/>
      <c r="J29" s="1"/>
    </row>
    <row r="30" spans="1:10" ht="15.75" customHeight="1">
      <c r="A30" s="1"/>
      <c r="B30" s="458" t="s">
        <v>43</v>
      </c>
      <c r="C30" s="447" t="s">
        <v>245</v>
      </c>
      <c r="D30" s="447" t="s">
        <v>247</v>
      </c>
      <c r="E30" s="12"/>
      <c r="F30" s="449"/>
      <c r="G30" s="449"/>
      <c r="H30" s="12"/>
      <c r="I30" s="1"/>
      <c r="J30" s="1"/>
    </row>
    <row r="31" spans="1:10" ht="15.75" customHeight="1">
      <c r="A31" s="1"/>
      <c r="B31" s="459"/>
      <c r="C31" s="448"/>
      <c r="D31" s="448"/>
      <c r="E31" s="15"/>
      <c r="F31" s="448"/>
      <c r="G31" s="448"/>
      <c r="H31" s="15"/>
      <c r="I31" s="1"/>
      <c r="J31" s="1"/>
    </row>
    <row r="32" spans="1:10" ht="15.75" customHeight="1">
      <c r="A32" s="1"/>
      <c r="B32" s="459"/>
      <c r="C32" s="450" t="s">
        <v>246</v>
      </c>
      <c r="D32" s="450" t="s">
        <v>248</v>
      </c>
      <c r="E32" s="12"/>
      <c r="F32" s="452"/>
      <c r="G32" s="452"/>
      <c r="H32" s="12"/>
      <c r="I32" s="1"/>
      <c r="J32" s="1"/>
    </row>
    <row r="33" spans="1:10" ht="15.75" customHeight="1">
      <c r="A33" s="1"/>
      <c r="B33" s="460"/>
      <c r="C33" s="451"/>
      <c r="D33" s="451"/>
      <c r="E33" s="13"/>
      <c r="F33" s="451"/>
      <c r="G33" s="451"/>
      <c r="H33" s="13"/>
      <c r="I33" s="1"/>
      <c r="J33" s="1"/>
    </row>
    <row r="34" spans="1:10" ht="15.75" customHeight="1">
      <c r="A34" s="1"/>
      <c r="B34" s="449" t="s">
        <v>44</v>
      </c>
      <c r="C34" s="447" t="s">
        <v>249</v>
      </c>
      <c r="D34" s="449" t="s">
        <v>251</v>
      </c>
      <c r="E34" s="12"/>
      <c r="F34" s="447" t="s">
        <v>265</v>
      </c>
      <c r="G34" s="449" t="s">
        <v>267</v>
      </c>
      <c r="H34" s="12"/>
      <c r="I34" s="1"/>
      <c r="J34" s="1"/>
    </row>
    <row r="35" spans="1:10" ht="15.75" customHeight="1">
      <c r="A35" s="1"/>
      <c r="B35" s="452"/>
      <c r="C35" s="448"/>
      <c r="D35" s="448"/>
      <c r="E35" s="15"/>
      <c r="F35" s="448"/>
      <c r="G35" s="448"/>
      <c r="H35" s="15"/>
      <c r="I35" s="1"/>
      <c r="J35" s="1"/>
    </row>
    <row r="36" spans="1:10" ht="15.75" customHeight="1">
      <c r="A36" s="1"/>
      <c r="B36" s="452"/>
      <c r="C36" s="450" t="s">
        <v>250</v>
      </c>
      <c r="D36" s="452" t="s">
        <v>252</v>
      </c>
      <c r="E36" s="12"/>
      <c r="F36" s="450" t="s">
        <v>266</v>
      </c>
      <c r="G36" s="452" t="s">
        <v>268</v>
      </c>
      <c r="H36" s="12"/>
      <c r="I36" s="1"/>
      <c r="J36" s="1"/>
    </row>
    <row r="37" spans="1:10" ht="15.75" customHeight="1">
      <c r="A37" s="1"/>
      <c r="B37" s="457"/>
      <c r="C37" s="451"/>
      <c r="D37" s="451"/>
      <c r="E37" s="13"/>
      <c r="F37" s="451"/>
      <c r="G37" s="451"/>
      <c r="H37" s="13"/>
      <c r="I37" s="1"/>
      <c r="J37" s="1"/>
    </row>
    <row r="38" spans="1:10" ht="18.75" customHeight="1">
      <c r="A38" s="1"/>
      <c r="B38" s="14"/>
      <c r="C38" s="14"/>
      <c r="D38" s="14"/>
      <c r="E38" s="14"/>
      <c r="F38" s="14"/>
      <c r="G38" s="14"/>
      <c r="H38" s="14"/>
      <c r="I38" s="1"/>
      <c r="J38" s="1"/>
    </row>
    <row r="39" spans="1:10" ht="80.25" customHeight="1">
      <c r="A39" s="1"/>
      <c r="B39" s="454" t="s">
        <v>45</v>
      </c>
      <c r="C39" s="455"/>
      <c r="D39" s="455"/>
      <c r="E39" s="455"/>
      <c r="F39" s="455"/>
      <c r="G39" s="455"/>
      <c r="H39" s="456"/>
      <c r="I39" s="1"/>
      <c r="J39" s="1"/>
    </row>
    <row r="40" spans="1:10" ht="9" customHeight="1">
      <c r="A40" s="1"/>
      <c r="B40" s="14"/>
      <c r="C40" s="14"/>
      <c r="D40" s="14"/>
      <c r="E40" s="14"/>
      <c r="F40" s="14"/>
      <c r="G40" s="14"/>
      <c r="H40" s="14"/>
      <c r="I40" s="1"/>
      <c r="J40" s="1"/>
    </row>
    <row r="41" spans="1:10" ht="24.75" customHeight="1">
      <c r="A41" s="1"/>
      <c r="B41" s="14"/>
      <c r="C41" s="14"/>
      <c r="D41" s="14"/>
      <c r="E41" s="14"/>
      <c r="F41" s="14"/>
      <c r="G41" s="14"/>
      <c r="H41" s="14"/>
      <c r="I41" s="1"/>
      <c r="J41" s="1"/>
    </row>
    <row r="42" spans="1:10" ht="24.75" customHeight="1">
      <c r="A42" s="1"/>
      <c r="B42" s="14"/>
      <c r="C42" s="14"/>
      <c r="D42" s="14"/>
      <c r="E42" s="14"/>
      <c r="F42" s="14"/>
      <c r="G42" s="14"/>
      <c r="H42" s="14"/>
      <c r="I42" s="1"/>
      <c r="J42" s="1"/>
    </row>
    <row r="43" spans="1:10" ht="24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24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48">
    <mergeCell ref="G34:G35"/>
    <mergeCell ref="G36:G37"/>
    <mergeCell ref="B39:H39"/>
    <mergeCell ref="F16:H16"/>
    <mergeCell ref="B34:B37"/>
    <mergeCell ref="B30:B33"/>
    <mergeCell ref="B26:B29"/>
    <mergeCell ref="B22:B25"/>
    <mergeCell ref="B18:B21"/>
    <mergeCell ref="F18:F19"/>
    <mergeCell ref="G18:G19"/>
    <mergeCell ref="F20:F21"/>
    <mergeCell ref="G20:G21"/>
    <mergeCell ref="C16:E16"/>
    <mergeCell ref="C18:C19"/>
    <mergeCell ref="C20:C21"/>
    <mergeCell ref="D18:D19"/>
    <mergeCell ref="D20:D21"/>
    <mergeCell ref="C22:C23"/>
    <mergeCell ref="D22:D23"/>
    <mergeCell ref="F22:F23"/>
    <mergeCell ref="G22:G23"/>
    <mergeCell ref="C24:C25"/>
    <mergeCell ref="D24:D25"/>
    <mergeCell ref="F24:F25"/>
    <mergeCell ref="G24:G25"/>
    <mergeCell ref="C26:C27"/>
    <mergeCell ref="D26:D27"/>
    <mergeCell ref="F26:F27"/>
    <mergeCell ref="G26:G27"/>
    <mergeCell ref="C28:C29"/>
    <mergeCell ref="D28:D29"/>
    <mergeCell ref="F28:F29"/>
    <mergeCell ref="G28:G29"/>
    <mergeCell ref="C30:C31"/>
    <mergeCell ref="D30:D31"/>
    <mergeCell ref="F30:F31"/>
    <mergeCell ref="G30:G31"/>
    <mergeCell ref="C32:C33"/>
    <mergeCell ref="D32:D33"/>
    <mergeCell ref="F32:F33"/>
    <mergeCell ref="G32:G33"/>
    <mergeCell ref="C34:C35"/>
    <mergeCell ref="D34:D35"/>
    <mergeCell ref="F34:F35"/>
    <mergeCell ref="C36:C37"/>
    <mergeCell ref="D36:D37"/>
    <mergeCell ref="F36:F3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y-imai</cp:lastModifiedBy>
  <cp:lastPrinted>2016-12-24T06:16:16Z</cp:lastPrinted>
  <dcterms:created xsi:type="dcterms:W3CDTF">2003-02-27T14:44:25Z</dcterms:created>
  <dcterms:modified xsi:type="dcterms:W3CDTF">2016-12-24T06:19:16Z</dcterms:modified>
  <cp:category/>
  <cp:version/>
  <cp:contentType/>
  <cp:contentStatus/>
</cp:coreProperties>
</file>